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athis\Desktop\"/>
    </mc:Choice>
  </mc:AlternateContent>
  <bookViews>
    <workbookView xWindow="0" yWindow="0" windowWidth="19200" windowHeight="7155" activeTab="3"/>
  </bookViews>
  <sheets>
    <sheet name="Acuity A" sheetId="1" r:id="rId1"/>
    <sheet name="Acuity B" sheetId="2" r:id="rId2"/>
    <sheet name="Acuity C" sheetId="3" r:id="rId3"/>
    <sheet name="Summary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C5" i="3"/>
  <c r="E5" i="3" s="1"/>
  <c r="C13" i="3"/>
  <c r="E13" i="3" s="1"/>
  <c r="F13" i="3" s="1"/>
  <c r="D12" i="4" s="1"/>
  <c r="C12" i="3"/>
  <c r="E12" i="3" s="1"/>
  <c r="F12" i="3" s="1"/>
  <c r="D11" i="4" s="1"/>
  <c r="C11" i="3"/>
  <c r="E11" i="3" s="1"/>
  <c r="F11" i="3" s="1"/>
  <c r="D10" i="4" s="1"/>
  <c r="C10" i="3"/>
  <c r="E10" i="3" s="1"/>
  <c r="F10" i="3" s="1"/>
  <c r="D9" i="4" s="1"/>
  <c r="C9" i="3"/>
  <c r="E9" i="3" s="1"/>
  <c r="F9" i="3" s="1"/>
  <c r="D8" i="4" s="1"/>
  <c r="C8" i="3"/>
  <c r="E8" i="3" s="1"/>
  <c r="F8" i="3" s="1"/>
  <c r="D7" i="4" s="1"/>
  <c r="C7" i="3"/>
  <c r="E7" i="3" s="1"/>
  <c r="F7" i="3" s="1"/>
  <c r="D6" i="4" s="1"/>
  <c r="E6" i="3"/>
  <c r="F6" i="3" s="1"/>
  <c r="D5" i="4" s="1"/>
  <c r="D6" i="3"/>
  <c r="F10" i="2"/>
  <c r="C9" i="4" s="1"/>
  <c r="C5" i="2"/>
  <c r="E5" i="2"/>
  <c r="C13" i="2"/>
  <c r="E13" i="2" s="1"/>
  <c r="F13" i="2" s="1"/>
  <c r="C12" i="4" s="1"/>
  <c r="E12" i="2"/>
  <c r="F12" i="2" s="1"/>
  <c r="C11" i="4" s="1"/>
  <c r="C12" i="2"/>
  <c r="D12" i="2" s="1"/>
  <c r="C11" i="2"/>
  <c r="E11" i="2" s="1"/>
  <c r="F11" i="2" s="1"/>
  <c r="C10" i="4" s="1"/>
  <c r="C10" i="2"/>
  <c r="E10" i="2" s="1"/>
  <c r="C9" i="2"/>
  <c r="E9" i="2" s="1"/>
  <c r="F9" i="2" s="1"/>
  <c r="C8" i="4" s="1"/>
  <c r="C8" i="2"/>
  <c r="D8" i="2" s="1"/>
  <c r="C7" i="2"/>
  <c r="E7" i="2" s="1"/>
  <c r="F7" i="2" s="1"/>
  <c r="C6" i="4" s="1"/>
  <c r="E6" i="2"/>
  <c r="F6" i="2" s="1"/>
  <c r="C5" i="4" s="1"/>
  <c r="D6" i="2"/>
  <c r="F9" i="1"/>
  <c r="B8" i="4" s="1"/>
  <c r="F8" i="1"/>
  <c r="B7" i="4" s="1"/>
  <c r="F6" i="1"/>
  <c r="E13" i="1"/>
  <c r="F13" i="1" s="1"/>
  <c r="B12" i="4" s="1"/>
  <c r="E9" i="1"/>
  <c r="E8" i="1"/>
  <c r="E7" i="1"/>
  <c r="F7" i="1" s="1"/>
  <c r="B6" i="4" s="1"/>
  <c r="E6" i="1"/>
  <c r="D13" i="1"/>
  <c r="D12" i="1"/>
  <c r="D9" i="1"/>
  <c r="D8" i="1"/>
  <c r="D6" i="1"/>
  <c r="C5" i="1"/>
  <c r="E5" i="1" s="1"/>
  <c r="C13" i="1"/>
  <c r="C12" i="1"/>
  <c r="E12" i="1" s="1"/>
  <c r="F12" i="1" s="1"/>
  <c r="B11" i="4" s="1"/>
  <c r="C11" i="1"/>
  <c r="D11" i="1" s="1"/>
  <c r="C10" i="1"/>
  <c r="E10" i="1" s="1"/>
  <c r="F10" i="1" s="1"/>
  <c r="B9" i="4" s="1"/>
  <c r="C9" i="1"/>
  <c r="C8" i="1"/>
  <c r="C7" i="1"/>
  <c r="D7" i="1" s="1"/>
  <c r="D5" i="3" l="1"/>
  <c r="E8" i="2"/>
  <c r="F8" i="2" s="1"/>
  <c r="C7" i="4" s="1"/>
  <c r="D11" i="2"/>
  <c r="D7" i="2"/>
  <c r="D5" i="1"/>
  <c r="E11" i="1"/>
  <c r="F11" i="1" s="1"/>
  <c r="B10" i="4" s="1"/>
  <c r="D10" i="1"/>
  <c r="D7" i="3"/>
  <c r="D8" i="3"/>
  <c r="D9" i="3"/>
  <c r="D10" i="3"/>
  <c r="D11" i="3"/>
  <c r="D12" i="3"/>
  <c r="D13" i="3"/>
  <c r="D10" i="2"/>
  <c r="D9" i="2"/>
  <c r="D13" i="2"/>
  <c r="D5" i="2"/>
</calcChain>
</file>

<file path=xl/sharedStrings.xml><?xml version="1.0" encoding="utf-8"?>
<sst xmlns="http://schemas.openxmlformats.org/spreadsheetml/2006/main" count="65" uniqueCount="24">
  <si>
    <t>Daily Rate Versus Add-Ons 9/2016 for Vocational and Day Habilitation</t>
  </si>
  <si>
    <t># of units</t>
  </si>
  <si>
    <t>No Add-Ons</t>
  </si>
  <si>
    <t>Acuity A - COBD 1</t>
  </si>
  <si>
    <t>rate per hour</t>
  </si>
  <si>
    <t>rate per day</t>
  </si>
  <si>
    <t>more/less than daily rate</t>
  </si>
  <si>
    <t>Assumptions: Most providers provide 5.5 hours of service for the daily rate (22 Units)</t>
  </si>
  <si>
    <t>rate per 15 minute unit</t>
  </si>
  <si>
    <t>Behavior Add-On ($0.63)</t>
  </si>
  <si>
    <t>Medical Add-On ($0.12)</t>
  </si>
  <si>
    <t>Community Intergration Add-On ($0.52)</t>
  </si>
  <si>
    <t>Behavior and Medical Add-Ons ($0.75)</t>
  </si>
  <si>
    <t>Behavior and Community Integration Add-Ons ($1.15)</t>
  </si>
  <si>
    <t>Medical and Community Integration Add-on ($0.64)</t>
  </si>
  <si>
    <t>Behavioral, Medical, and Community Integration Add-Ons ($1.27)</t>
  </si>
  <si>
    <t>Daily Rate for comparison ($39.50)</t>
  </si>
  <si>
    <t>Acuity B - COBD 1</t>
  </si>
  <si>
    <t>Daily Rate for comparison ($71.00)</t>
  </si>
  <si>
    <t>Daily Rate for comparison ($118.25)</t>
  </si>
  <si>
    <t>COBD 1</t>
  </si>
  <si>
    <r>
      <rPr>
        <b/>
        <sz val="11"/>
        <color rgb="FF0070C0"/>
        <rFont val="Calibri"/>
        <family val="2"/>
        <scheme val="minor"/>
      </rPr>
      <t xml:space="preserve">Acuity A </t>
    </r>
    <r>
      <rPr>
        <b/>
        <sz val="11"/>
        <color theme="1"/>
        <rFont val="Calibri"/>
        <family val="2"/>
        <scheme val="minor"/>
      </rPr>
      <t>more/less than daily rate</t>
    </r>
  </si>
  <si>
    <r>
      <rPr>
        <b/>
        <sz val="11"/>
        <color rgb="FF7030A0"/>
        <rFont val="Calibri"/>
        <family val="2"/>
        <scheme val="minor"/>
      </rPr>
      <t xml:space="preserve">Acuity C </t>
    </r>
    <r>
      <rPr>
        <b/>
        <sz val="11"/>
        <color theme="1"/>
        <rFont val="Calibri"/>
        <family val="2"/>
        <scheme val="minor"/>
      </rPr>
      <t>more/less than daily rate</t>
    </r>
  </si>
  <si>
    <r>
      <rPr>
        <b/>
        <sz val="11"/>
        <color rgb="FF00B050"/>
        <rFont val="Calibri"/>
        <family val="2"/>
        <scheme val="minor"/>
      </rPr>
      <t xml:space="preserve">Acuity B </t>
    </r>
    <r>
      <rPr>
        <b/>
        <sz val="11"/>
        <color theme="1"/>
        <rFont val="Calibri"/>
        <family val="2"/>
        <scheme val="minor"/>
      </rPr>
      <t>more/less than daily rate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</si>
</sst>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4" fillId="0" borderId="4" xfId="0" applyFont="1" applyBorder="1" applyAlignment="1">
      <alignment wrapText="1"/>
    </xf>
    <xf numFmtId="44" fontId="0" fillId="0" borderId="6" xfId="1" applyFont="1" applyBorder="1" applyAlignment="1">
      <alignment horizontal="center" vertical="center"/>
    </xf>
    <xf numFmtId="8" fontId="0" fillId="0" borderId="6" xfId="1" applyNumberFormat="1" applyFon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vertical="top" wrapText="1"/>
    </xf>
    <xf numFmtId="44" fontId="2" fillId="4" borderId="6" xfId="0" applyNumberFormat="1" applyFont="1" applyFill="1" applyBorder="1"/>
    <xf numFmtId="44" fontId="0" fillId="4" borderId="6" xfId="0" applyNumberFormat="1" applyFill="1" applyBorder="1"/>
    <xf numFmtId="0" fontId="3" fillId="5" borderId="6" xfId="0" applyFont="1" applyFill="1" applyBorder="1" applyAlignment="1">
      <alignment vertical="top" wrapText="1"/>
    </xf>
    <xf numFmtId="44" fontId="2" fillId="5" borderId="6" xfId="0" applyNumberFormat="1" applyFont="1" applyFill="1" applyBorder="1"/>
    <xf numFmtId="44" fontId="0" fillId="5" borderId="6" xfId="0" applyNumberFormat="1" applyFill="1" applyBorder="1"/>
    <xf numFmtId="0" fontId="3" fillId="6" borderId="6" xfId="0" applyFont="1" applyFill="1" applyBorder="1" applyAlignment="1">
      <alignment vertical="top" wrapText="1"/>
    </xf>
    <xf numFmtId="44" fontId="2" fillId="6" borderId="6" xfId="0" applyNumberFormat="1" applyFont="1" applyFill="1" applyBorder="1"/>
    <xf numFmtId="44" fontId="0" fillId="6" borderId="6" xfId="0" applyNumberFormat="1" applyFill="1" applyBorder="1"/>
    <xf numFmtId="0" fontId="4" fillId="0" borderId="0" xfId="0" applyFont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3"/>
  <sheetViews>
    <sheetView workbookViewId="0">
      <selection activeCell="S6" sqref="S6"/>
    </sheetView>
  </sheetViews>
  <sheetFormatPr defaultRowHeight="15" x14ac:dyDescent="0.25"/>
  <cols>
    <col min="1" max="1" width="35.85546875" customWidth="1"/>
    <col min="6" max="6" width="10.5703125" customWidth="1"/>
    <col min="7" max="7" width="0.140625" customWidth="1"/>
    <col min="8" max="12" width="9.140625" hidden="1" customWidth="1"/>
  </cols>
  <sheetData>
    <row r="1" spans="1:12" ht="15.75" thickBo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15" customHeight="1" thickBot="1" x14ac:dyDescent="0.3">
      <c r="A2" s="24" t="s">
        <v>7</v>
      </c>
      <c r="B2" s="24"/>
      <c r="C2" s="24"/>
      <c r="D2" s="24"/>
      <c r="E2" s="24"/>
      <c r="F2" s="24"/>
      <c r="G2" s="10"/>
      <c r="H2" s="10"/>
      <c r="I2" s="10"/>
      <c r="J2" s="10"/>
      <c r="K2" s="10"/>
      <c r="L2" s="10"/>
    </row>
    <row r="3" spans="1:12" ht="15.75" thickBot="1" x14ac:dyDescent="0.3">
      <c r="A3" s="27" t="s">
        <v>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59.25" customHeight="1" x14ac:dyDescent="0.25">
      <c r="A4" s="3"/>
      <c r="B4" s="6" t="s">
        <v>1</v>
      </c>
      <c r="C4" s="6" t="s">
        <v>8</v>
      </c>
      <c r="D4" s="6" t="s">
        <v>4</v>
      </c>
      <c r="E4" s="7" t="s">
        <v>5</v>
      </c>
      <c r="F4" s="7" t="s">
        <v>6</v>
      </c>
      <c r="G4" s="1"/>
    </row>
    <row r="5" spans="1:12" x14ac:dyDescent="0.25">
      <c r="A5" s="8" t="s">
        <v>16</v>
      </c>
      <c r="B5" s="4">
        <v>22</v>
      </c>
      <c r="C5" s="11">
        <f>39.5/22</f>
        <v>1.7954545454545454</v>
      </c>
      <c r="D5" s="13">
        <f>C5*4</f>
        <v>7.1818181818181817</v>
      </c>
      <c r="E5" s="13">
        <f>B5*C5</f>
        <v>39.5</v>
      </c>
      <c r="F5" s="5"/>
    </row>
    <row r="6" spans="1:12" x14ac:dyDescent="0.25">
      <c r="A6" s="9" t="s">
        <v>2</v>
      </c>
      <c r="B6" s="5">
        <v>22</v>
      </c>
      <c r="C6" s="12">
        <v>1.58</v>
      </c>
      <c r="D6" s="13">
        <f t="shared" ref="D6:D13" si="0">C6*4</f>
        <v>6.32</v>
      </c>
      <c r="E6" s="13">
        <f t="shared" ref="E6:E13" si="1">B6*C6</f>
        <v>34.760000000000005</v>
      </c>
      <c r="F6" s="14">
        <f>E6-39.5</f>
        <v>-4.7399999999999949</v>
      </c>
    </row>
    <row r="7" spans="1:12" x14ac:dyDescent="0.25">
      <c r="A7" s="9" t="s">
        <v>9</v>
      </c>
      <c r="B7" s="4">
        <v>22</v>
      </c>
      <c r="C7" s="12">
        <f>SUM(C6,0.63)</f>
        <v>2.21</v>
      </c>
      <c r="D7" s="13">
        <f t="shared" si="0"/>
        <v>8.84</v>
      </c>
      <c r="E7" s="13">
        <f t="shared" si="1"/>
        <v>48.62</v>
      </c>
      <c r="F7" s="13">
        <f t="shared" ref="F7:F13" si="2">E7-39.5</f>
        <v>9.1199999999999974</v>
      </c>
    </row>
    <row r="8" spans="1:12" x14ac:dyDescent="0.25">
      <c r="A8" s="9" t="s">
        <v>10</v>
      </c>
      <c r="B8" s="5">
        <v>22</v>
      </c>
      <c r="C8" s="12">
        <f>SUM(C6,0.12)</f>
        <v>1.7000000000000002</v>
      </c>
      <c r="D8" s="13">
        <f t="shared" si="0"/>
        <v>6.8000000000000007</v>
      </c>
      <c r="E8" s="13">
        <f t="shared" si="1"/>
        <v>37.400000000000006</v>
      </c>
      <c r="F8" s="14">
        <f t="shared" si="2"/>
        <v>-2.0999999999999943</v>
      </c>
    </row>
    <row r="9" spans="1:12" ht="30" x14ac:dyDescent="0.25">
      <c r="A9" s="9" t="s">
        <v>11</v>
      </c>
      <c r="B9" s="4">
        <v>22</v>
      </c>
      <c r="C9" s="12">
        <f>SUM(C6,0.52)</f>
        <v>2.1</v>
      </c>
      <c r="D9" s="13">
        <f t="shared" si="0"/>
        <v>8.4</v>
      </c>
      <c r="E9" s="13">
        <f t="shared" si="1"/>
        <v>46.2</v>
      </c>
      <c r="F9" s="13">
        <f t="shared" si="2"/>
        <v>6.7000000000000028</v>
      </c>
    </row>
    <row r="10" spans="1:12" x14ac:dyDescent="0.25">
      <c r="A10" s="9" t="s">
        <v>12</v>
      </c>
      <c r="B10" s="5">
        <v>22</v>
      </c>
      <c r="C10" s="12">
        <f>SUM(C6,0.75)</f>
        <v>2.33</v>
      </c>
      <c r="D10" s="13">
        <f t="shared" si="0"/>
        <v>9.32</v>
      </c>
      <c r="E10" s="13">
        <f>B10*C10</f>
        <v>51.260000000000005</v>
      </c>
      <c r="F10" s="13">
        <f t="shared" si="2"/>
        <v>11.760000000000005</v>
      </c>
    </row>
    <row r="11" spans="1:12" ht="30" x14ac:dyDescent="0.25">
      <c r="A11" s="9" t="s">
        <v>13</v>
      </c>
      <c r="B11" s="4">
        <v>22</v>
      </c>
      <c r="C11" s="12">
        <f>SUM(C6,1.15)</f>
        <v>2.73</v>
      </c>
      <c r="D11" s="13">
        <f t="shared" si="0"/>
        <v>10.92</v>
      </c>
      <c r="E11" s="13">
        <f>B11*C11</f>
        <v>60.06</v>
      </c>
      <c r="F11" s="13">
        <f t="shared" si="2"/>
        <v>20.560000000000002</v>
      </c>
    </row>
    <row r="12" spans="1:12" ht="30" x14ac:dyDescent="0.25">
      <c r="A12" s="9" t="s">
        <v>14</v>
      </c>
      <c r="B12" s="5">
        <v>22</v>
      </c>
      <c r="C12" s="12">
        <f>SUM(C6,0.64)</f>
        <v>2.2200000000000002</v>
      </c>
      <c r="D12" s="13">
        <f t="shared" si="0"/>
        <v>8.8800000000000008</v>
      </c>
      <c r="E12" s="13">
        <f t="shared" si="1"/>
        <v>48.84</v>
      </c>
      <c r="F12" s="13">
        <f t="shared" si="2"/>
        <v>9.3400000000000034</v>
      </c>
    </row>
    <row r="13" spans="1:12" ht="30" x14ac:dyDescent="0.25">
      <c r="A13" s="9" t="s">
        <v>15</v>
      </c>
      <c r="B13" s="5">
        <v>22</v>
      </c>
      <c r="C13" s="12">
        <f>SUM(C6,1.27)</f>
        <v>2.85</v>
      </c>
      <c r="D13" s="13">
        <f t="shared" si="0"/>
        <v>11.4</v>
      </c>
      <c r="E13" s="13">
        <f t="shared" si="1"/>
        <v>62.7</v>
      </c>
      <c r="F13" s="13">
        <f t="shared" si="2"/>
        <v>23.200000000000003</v>
      </c>
    </row>
  </sheetData>
  <mergeCells count="3">
    <mergeCell ref="A2:F2"/>
    <mergeCell ref="A1:L1"/>
    <mergeCell ref="A3:L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3"/>
  <sheetViews>
    <sheetView workbookViewId="0">
      <selection activeCell="O7" sqref="O7"/>
    </sheetView>
  </sheetViews>
  <sheetFormatPr defaultRowHeight="15" x14ac:dyDescent="0.25"/>
  <cols>
    <col min="1" max="1" width="45.28515625" customWidth="1"/>
    <col min="2" max="2" width="9.42578125" customWidth="1"/>
    <col min="6" max="6" width="11.42578125" customWidth="1"/>
    <col min="7" max="11" width="9.140625" hidden="1" customWidth="1"/>
    <col min="12" max="12" width="1.85546875" hidden="1" customWidth="1"/>
  </cols>
  <sheetData>
    <row r="1" spans="1:12" ht="15.75" thickBo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15.75" thickBot="1" x14ac:dyDescent="0.3">
      <c r="A2" s="24" t="s">
        <v>7</v>
      </c>
      <c r="B2" s="24"/>
      <c r="C2" s="24"/>
      <c r="D2" s="24"/>
      <c r="E2" s="24"/>
      <c r="F2" s="24"/>
      <c r="G2" s="10"/>
      <c r="H2" s="10"/>
      <c r="I2" s="10"/>
      <c r="J2" s="10"/>
      <c r="K2" s="10"/>
      <c r="L2" s="10"/>
    </row>
    <row r="3" spans="1:12" ht="15.75" thickBot="1" x14ac:dyDescent="0.3">
      <c r="A3" s="27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60" x14ac:dyDescent="0.25">
      <c r="A4" s="3"/>
      <c r="B4" s="6" t="s">
        <v>1</v>
      </c>
      <c r="C4" s="6" t="s">
        <v>8</v>
      </c>
      <c r="D4" s="6" t="s">
        <v>4</v>
      </c>
      <c r="E4" s="7" t="s">
        <v>5</v>
      </c>
      <c r="F4" s="7" t="s">
        <v>6</v>
      </c>
      <c r="G4" s="1"/>
    </row>
    <row r="5" spans="1:12" x14ac:dyDescent="0.25">
      <c r="A5" s="8" t="s">
        <v>18</v>
      </c>
      <c r="B5" s="4">
        <v>22</v>
      </c>
      <c r="C5" s="11">
        <f>71/22</f>
        <v>3.2272727272727271</v>
      </c>
      <c r="D5" s="13">
        <f>C5*4</f>
        <v>12.909090909090908</v>
      </c>
      <c r="E5" s="13">
        <f>B5*C5</f>
        <v>71</v>
      </c>
      <c r="F5" s="5"/>
    </row>
    <row r="6" spans="1:12" ht="15" customHeight="1" x14ac:dyDescent="0.25">
      <c r="A6" s="9" t="s">
        <v>2</v>
      </c>
      <c r="B6" s="5">
        <v>22</v>
      </c>
      <c r="C6" s="12">
        <v>2.84</v>
      </c>
      <c r="D6" s="13">
        <f t="shared" ref="D6:D13" si="0">C6*4</f>
        <v>11.36</v>
      </c>
      <c r="E6" s="13">
        <f t="shared" ref="E6:E13" si="1">B6*C6</f>
        <v>62.48</v>
      </c>
      <c r="F6" s="14">
        <f t="shared" ref="F6:F13" si="2">E6-71</f>
        <v>-8.5200000000000031</v>
      </c>
    </row>
    <row r="7" spans="1:12" ht="16.5" customHeight="1" x14ac:dyDescent="0.25">
      <c r="A7" s="9" t="s">
        <v>9</v>
      </c>
      <c r="B7" s="4">
        <v>22</v>
      </c>
      <c r="C7" s="12">
        <f>SUM(C6,0.63)</f>
        <v>3.4699999999999998</v>
      </c>
      <c r="D7" s="13">
        <f t="shared" si="0"/>
        <v>13.879999999999999</v>
      </c>
      <c r="E7" s="13">
        <f t="shared" si="1"/>
        <v>76.339999999999989</v>
      </c>
      <c r="F7" s="13">
        <f t="shared" si="2"/>
        <v>5.3399999999999892</v>
      </c>
    </row>
    <row r="8" spans="1:12" ht="16.5" customHeight="1" x14ac:dyDescent="0.25">
      <c r="A8" s="9" t="s">
        <v>10</v>
      </c>
      <c r="B8" s="5">
        <v>22</v>
      </c>
      <c r="C8" s="12">
        <f>SUM(C6,0.12)</f>
        <v>2.96</v>
      </c>
      <c r="D8" s="13">
        <f t="shared" si="0"/>
        <v>11.84</v>
      </c>
      <c r="E8" s="13">
        <f t="shared" si="1"/>
        <v>65.12</v>
      </c>
      <c r="F8" s="14">
        <f t="shared" si="2"/>
        <v>-5.8799999999999955</v>
      </c>
    </row>
    <row r="9" spans="1:12" ht="17.25" customHeight="1" x14ac:dyDescent="0.25">
      <c r="A9" s="9" t="s">
        <v>11</v>
      </c>
      <c r="B9" s="4">
        <v>22</v>
      </c>
      <c r="C9" s="12">
        <f>SUM(C6,0.52)</f>
        <v>3.36</v>
      </c>
      <c r="D9" s="13">
        <f t="shared" si="0"/>
        <v>13.44</v>
      </c>
      <c r="E9" s="13">
        <f t="shared" si="1"/>
        <v>73.92</v>
      </c>
      <c r="F9" s="13">
        <f t="shared" si="2"/>
        <v>2.9200000000000017</v>
      </c>
    </row>
    <row r="10" spans="1:12" ht="34.5" customHeight="1" x14ac:dyDescent="0.25">
      <c r="A10" s="9" t="s">
        <v>12</v>
      </c>
      <c r="B10" s="5">
        <v>22</v>
      </c>
      <c r="C10" s="12">
        <f>SUM(C6,0.75)</f>
        <v>3.59</v>
      </c>
      <c r="D10" s="13">
        <f t="shared" si="0"/>
        <v>14.36</v>
      </c>
      <c r="E10" s="13">
        <f>B10*C10</f>
        <v>78.97999999999999</v>
      </c>
      <c r="F10" s="13">
        <f t="shared" si="2"/>
        <v>7.9799999999999898</v>
      </c>
    </row>
    <row r="11" spans="1:12" ht="28.5" customHeight="1" x14ac:dyDescent="0.25">
      <c r="A11" s="9" t="s">
        <v>13</v>
      </c>
      <c r="B11" s="4">
        <v>22</v>
      </c>
      <c r="C11" s="12">
        <f>SUM(C6,1.15)</f>
        <v>3.9899999999999998</v>
      </c>
      <c r="D11" s="13">
        <f t="shared" si="0"/>
        <v>15.959999999999999</v>
      </c>
      <c r="E11" s="13">
        <f>B11*C11</f>
        <v>87.78</v>
      </c>
      <c r="F11" s="13">
        <f t="shared" si="2"/>
        <v>16.78</v>
      </c>
    </row>
    <row r="12" spans="1:12" ht="34.5" customHeight="1" x14ac:dyDescent="0.25">
      <c r="A12" s="9" t="s">
        <v>14</v>
      </c>
      <c r="B12" s="5">
        <v>22</v>
      </c>
      <c r="C12" s="12">
        <f>SUM(C6,0.64)</f>
        <v>3.48</v>
      </c>
      <c r="D12" s="13">
        <f t="shared" si="0"/>
        <v>13.92</v>
      </c>
      <c r="E12" s="13">
        <f t="shared" si="1"/>
        <v>76.56</v>
      </c>
      <c r="F12" s="13">
        <f t="shared" si="2"/>
        <v>5.5600000000000023</v>
      </c>
    </row>
    <row r="13" spans="1:12" ht="33.75" customHeight="1" x14ac:dyDescent="0.25">
      <c r="A13" s="9" t="s">
        <v>15</v>
      </c>
      <c r="B13" s="5">
        <v>22</v>
      </c>
      <c r="C13" s="12">
        <f>SUM(C6,1.27)</f>
        <v>4.1099999999999994</v>
      </c>
      <c r="D13" s="13">
        <f t="shared" si="0"/>
        <v>16.439999999999998</v>
      </c>
      <c r="E13" s="13">
        <f t="shared" si="1"/>
        <v>90.419999999999987</v>
      </c>
      <c r="F13" s="13">
        <f t="shared" si="2"/>
        <v>19.419999999999987</v>
      </c>
    </row>
  </sheetData>
  <mergeCells count="3">
    <mergeCell ref="A1:L1"/>
    <mergeCell ref="A2:F2"/>
    <mergeCell ref="A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3"/>
  <sheetViews>
    <sheetView workbookViewId="0">
      <selection activeCell="M4" sqref="M4"/>
    </sheetView>
  </sheetViews>
  <sheetFormatPr defaultRowHeight="15" x14ac:dyDescent="0.25"/>
  <cols>
    <col min="1" max="1" width="36.7109375" customWidth="1"/>
    <col min="6" max="6" width="11.140625" customWidth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15.75" thickBot="1" x14ac:dyDescent="0.3">
      <c r="A2" s="24" t="s">
        <v>7</v>
      </c>
      <c r="B2" s="24"/>
      <c r="C2" s="24"/>
      <c r="D2" s="24"/>
      <c r="E2" s="24"/>
      <c r="F2" s="24"/>
    </row>
    <row r="3" spans="1:6" ht="15.75" thickBot="1" x14ac:dyDescent="0.3">
      <c r="A3" s="27" t="s">
        <v>3</v>
      </c>
      <c r="B3" s="28"/>
      <c r="C3" s="28"/>
      <c r="D3" s="28"/>
      <c r="E3" s="28"/>
      <c r="F3" s="28"/>
    </row>
    <row r="4" spans="1:6" ht="65.25" customHeight="1" x14ac:dyDescent="0.25">
      <c r="A4" s="3"/>
      <c r="B4" s="6" t="s">
        <v>1</v>
      </c>
      <c r="C4" s="6" t="s">
        <v>8</v>
      </c>
      <c r="D4" s="6" t="s">
        <v>4</v>
      </c>
      <c r="E4" s="7" t="s">
        <v>5</v>
      </c>
      <c r="F4" s="7" t="s">
        <v>6</v>
      </c>
    </row>
    <row r="5" spans="1:6" x14ac:dyDescent="0.25">
      <c r="A5" s="8" t="s">
        <v>19</v>
      </c>
      <c r="B5" s="4">
        <v>22</v>
      </c>
      <c r="C5" s="11">
        <f>118.25/22</f>
        <v>5.375</v>
      </c>
      <c r="D5" s="13">
        <f>C5*4</f>
        <v>21.5</v>
      </c>
      <c r="E5" s="13">
        <f>B5*C5</f>
        <v>118.25</v>
      </c>
      <c r="F5" s="5"/>
    </row>
    <row r="6" spans="1:6" ht="22.5" customHeight="1" x14ac:dyDescent="0.25">
      <c r="A6" s="9" t="s">
        <v>2</v>
      </c>
      <c r="B6" s="5">
        <v>22</v>
      </c>
      <c r="C6" s="12">
        <v>4.7300000000000004</v>
      </c>
      <c r="D6" s="13">
        <f t="shared" ref="D6:D13" si="0">C6*4</f>
        <v>18.920000000000002</v>
      </c>
      <c r="E6" s="13">
        <f t="shared" ref="E6:E13" si="1">B6*C6</f>
        <v>104.06</v>
      </c>
      <c r="F6" s="14">
        <f t="shared" ref="F6:F13" si="2">E6-118.25</f>
        <v>-14.189999999999998</v>
      </c>
    </row>
    <row r="7" spans="1:6" ht="19.5" customHeight="1" x14ac:dyDescent="0.25">
      <c r="A7" s="9" t="s">
        <v>9</v>
      </c>
      <c r="B7" s="4">
        <v>22</v>
      </c>
      <c r="C7" s="12">
        <f>SUM(C6,0.63)</f>
        <v>5.36</v>
      </c>
      <c r="D7" s="13">
        <f t="shared" si="0"/>
        <v>21.44</v>
      </c>
      <c r="E7" s="13">
        <f t="shared" si="1"/>
        <v>117.92</v>
      </c>
      <c r="F7" s="14">
        <f t="shared" si="2"/>
        <v>-0.32999999999999829</v>
      </c>
    </row>
    <row r="8" spans="1:6" ht="21.75" customHeight="1" x14ac:dyDescent="0.25">
      <c r="A8" s="9" t="s">
        <v>10</v>
      </c>
      <c r="B8" s="5">
        <v>22</v>
      </c>
      <c r="C8" s="12">
        <f>SUM(C6,0.12)</f>
        <v>4.8500000000000005</v>
      </c>
      <c r="D8" s="13">
        <f t="shared" si="0"/>
        <v>19.400000000000002</v>
      </c>
      <c r="E8" s="13">
        <f t="shared" si="1"/>
        <v>106.70000000000002</v>
      </c>
      <c r="F8" s="14">
        <f t="shared" si="2"/>
        <v>-11.549999999999983</v>
      </c>
    </row>
    <row r="9" spans="1:6" ht="33.75" customHeight="1" x14ac:dyDescent="0.25">
      <c r="A9" s="9" t="s">
        <v>11</v>
      </c>
      <c r="B9" s="4">
        <v>22</v>
      </c>
      <c r="C9" s="12">
        <f>SUM(C6,0.52)</f>
        <v>5.25</v>
      </c>
      <c r="D9" s="13">
        <f t="shared" si="0"/>
        <v>21</v>
      </c>
      <c r="E9" s="13">
        <f t="shared" si="1"/>
        <v>115.5</v>
      </c>
      <c r="F9" s="14">
        <f t="shared" si="2"/>
        <v>-2.75</v>
      </c>
    </row>
    <row r="10" spans="1:6" ht="35.25" customHeight="1" x14ac:dyDescent="0.25">
      <c r="A10" s="9" t="s">
        <v>12</v>
      </c>
      <c r="B10" s="5">
        <v>22</v>
      </c>
      <c r="C10" s="12">
        <f>SUM(C6,0.75)</f>
        <v>5.48</v>
      </c>
      <c r="D10" s="13">
        <f t="shared" si="0"/>
        <v>21.92</v>
      </c>
      <c r="E10" s="13">
        <f>B10*C10</f>
        <v>120.56</v>
      </c>
      <c r="F10" s="13">
        <f t="shared" si="2"/>
        <v>2.3100000000000023</v>
      </c>
    </row>
    <row r="11" spans="1:6" ht="41.25" customHeight="1" x14ac:dyDescent="0.25">
      <c r="A11" s="9" t="s">
        <v>13</v>
      </c>
      <c r="B11" s="4">
        <v>22</v>
      </c>
      <c r="C11" s="12">
        <f>SUM(C6,1.15)</f>
        <v>5.8800000000000008</v>
      </c>
      <c r="D11" s="13">
        <f t="shared" si="0"/>
        <v>23.520000000000003</v>
      </c>
      <c r="E11" s="13">
        <f>B11*C11</f>
        <v>129.36000000000001</v>
      </c>
      <c r="F11" s="13">
        <f t="shared" si="2"/>
        <v>11.110000000000014</v>
      </c>
    </row>
    <row r="12" spans="1:6" ht="40.5" customHeight="1" x14ac:dyDescent="0.25">
      <c r="A12" s="9" t="s">
        <v>14</v>
      </c>
      <c r="B12" s="5">
        <v>22</v>
      </c>
      <c r="C12" s="12">
        <f>SUM(C6,0.64)</f>
        <v>5.37</v>
      </c>
      <c r="D12" s="13">
        <f t="shared" si="0"/>
        <v>21.48</v>
      </c>
      <c r="E12" s="13">
        <f t="shared" si="1"/>
        <v>118.14</v>
      </c>
      <c r="F12" s="14">
        <f t="shared" si="2"/>
        <v>-0.10999999999999943</v>
      </c>
    </row>
    <row r="13" spans="1:6" ht="36.75" customHeight="1" x14ac:dyDescent="0.25">
      <c r="A13" s="9" t="s">
        <v>15</v>
      </c>
      <c r="B13" s="5">
        <v>22</v>
      </c>
      <c r="C13" s="12">
        <f>SUM(C6,1.27)</f>
        <v>6</v>
      </c>
      <c r="D13" s="13">
        <f t="shared" si="0"/>
        <v>24</v>
      </c>
      <c r="E13" s="13">
        <f t="shared" si="1"/>
        <v>132</v>
      </c>
      <c r="F13" s="13">
        <f t="shared" si="2"/>
        <v>13.75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2"/>
  <sheetViews>
    <sheetView tabSelected="1" workbookViewId="0">
      <selection activeCell="R8" sqref="R8"/>
    </sheetView>
  </sheetViews>
  <sheetFormatPr defaultRowHeight="15" x14ac:dyDescent="0.25"/>
  <cols>
    <col min="1" max="1" width="38.140625" customWidth="1"/>
    <col min="2" max="2" width="15.42578125" customWidth="1"/>
    <col min="3" max="3" width="14.7109375" customWidth="1"/>
    <col min="4" max="4" width="15.140625" customWidth="1"/>
    <col min="5" max="5" width="0.28515625" customWidth="1"/>
    <col min="6" max="8" width="9.140625" hidden="1" customWidth="1"/>
    <col min="9" max="9" width="0.28515625" hidden="1" customWidth="1"/>
    <col min="10" max="12" width="9.140625" hidden="1" customWidth="1"/>
  </cols>
  <sheetData>
    <row r="1" spans="1:12" ht="15.75" thickBo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15.75" thickBot="1" x14ac:dyDescent="0.3">
      <c r="A2" s="24" t="s">
        <v>7</v>
      </c>
      <c r="B2" s="24"/>
      <c r="C2" s="24"/>
      <c r="D2" s="24"/>
      <c r="E2" s="24"/>
      <c r="F2" s="24"/>
      <c r="G2" s="10"/>
      <c r="H2" s="10"/>
      <c r="I2" s="10"/>
      <c r="J2" s="10"/>
      <c r="K2" s="10"/>
      <c r="L2" s="10"/>
    </row>
    <row r="3" spans="1:12" ht="15.75" thickBot="1" x14ac:dyDescent="0.3">
      <c r="A3" s="30" t="s">
        <v>20</v>
      </c>
      <c r="B3" s="31"/>
      <c r="C3" s="31"/>
      <c r="D3" s="31"/>
      <c r="E3" s="28"/>
      <c r="F3" s="28"/>
      <c r="G3" s="28"/>
      <c r="H3" s="28"/>
      <c r="I3" s="28"/>
      <c r="J3" s="28"/>
      <c r="K3" s="28"/>
      <c r="L3" s="29"/>
    </row>
    <row r="4" spans="1:12" ht="45" x14ac:dyDescent="0.25">
      <c r="A4" s="2"/>
      <c r="B4" s="15" t="s">
        <v>21</v>
      </c>
      <c r="C4" s="18" t="s">
        <v>23</v>
      </c>
      <c r="D4" s="21" t="s">
        <v>22</v>
      </c>
    </row>
    <row r="5" spans="1:12" ht="21" customHeight="1" x14ac:dyDescent="0.25">
      <c r="A5" s="9" t="s">
        <v>2</v>
      </c>
      <c r="B5" s="16">
        <f>'Acuity A'!F6</f>
        <v>-4.7399999999999949</v>
      </c>
      <c r="C5" s="19">
        <f>'Acuity B'!F6</f>
        <v>-8.5200000000000031</v>
      </c>
      <c r="D5" s="22">
        <f>'Acuity C'!F6</f>
        <v>-14.189999999999998</v>
      </c>
    </row>
    <row r="6" spans="1:12" ht="21.75" customHeight="1" x14ac:dyDescent="0.25">
      <c r="A6" s="9" t="s">
        <v>9</v>
      </c>
      <c r="B6" s="17">
        <f>'Acuity A'!F7</f>
        <v>9.1199999999999974</v>
      </c>
      <c r="C6" s="20">
        <f>'Acuity B'!F7</f>
        <v>5.3399999999999892</v>
      </c>
      <c r="D6" s="22">
        <f>'Acuity C'!F7</f>
        <v>-0.32999999999999829</v>
      </c>
    </row>
    <row r="7" spans="1:12" ht="18.75" customHeight="1" x14ac:dyDescent="0.25">
      <c r="A7" s="9" t="s">
        <v>10</v>
      </c>
      <c r="B7" s="16">
        <f>'Acuity A'!F8</f>
        <v>-2.0999999999999943</v>
      </c>
      <c r="C7" s="19">
        <f>'Acuity B'!F8</f>
        <v>-5.8799999999999955</v>
      </c>
      <c r="D7" s="22">
        <f>'Acuity C'!F8</f>
        <v>-11.549999999999983</v>
      </c>
    </row>
    <row r="8" spans="1:12" ht="22.5" customHeight="1" x14ac:dyDescent="0.25">
      <c r="A8" s="9" t="s">
        <v>11</v>
      </c>
      <c r="B8" s="17">
        <f>'Acuity A'!F9</f>
        <v>6.7000000000000028</v>
      </c>
      <c r="C8" s="20">
        <f>'Acuity B'!F9</f>
        <v>2.9200000000000017</v>
      </c>
      <c r="D8" s="22">
        <f>'Acuity C'!F9</f>
        <v>-2.75</v>
      </c>
    </row>
    <row r="9" spans="1:12" ht="19.5" customHeight="1" x14ac:dyDescent="0.25">
      <c r="A9" s="9" t="s">
        <v>12</v>
      </c>
      <c r="B9" s="17">
        <f>'Acuity A'!F10</f>
        <v>11.760000000000005</v>
      </c>
      <c r="C9" s="20">
        <f>'Acuity B'!F10</f>
        <v>7.9799999999999898</v>
      </c>
      <c r="D9" s="23">
        <f>'Acuity C'!F10</f>
        <v>2.3100000000000023</v>
      </c>
    </row>
    <row r="10" spans="1:12" ht="31.5" customHeight="1" x14ac:dyDescent="0.25">
      <c r="A10" s="9" t="s">
        <v>13</v>
      </c>
      <c r="B10" s="17">
        <f>'Acuity A'!F11</f>
        <v>20.560000000000002</v>
      </c>
      <c r="C10" s="20">
        <f>'Acuity B'!F11</f>
        <v>16.78</v>
      </c>
      <c r="D10" s="23">
        <f>'Acuity C'!F11</f>
        <v>11.110000000000014</v>
      </c>
    </row>
    <row r="11" spans="1:12" ht="24.75" customHeight="1" x14ac:dyDescent="0.25">
      <c r="A11" s="9" t="s">
        <v>14</v>
      </c>
      <c r="B11" s="17">
        <f>'Acuity A'!F12</f>
        <v>9.3400000000000034</v>
      </c>
      <c r="C11" s="20">
        <f>'Acuity B'!F12</f>
        <v>5.5600000000000023</v>
      </c>
      <c r="D11" s="22">
        <f>'Acuity C'!F12</f>
        <v>-0.10999999999999943</v>
      </c>
    </row>
    <row r="12" spans="1:12" ht="32.25" customHeight="1" x14ac:dyDescent="0.25">
      <c r="A12" s="9" t="s">
        <v>15</v>
      </c>
      <c r="B12" s="17">
        <f>'Acuity A'!F13</f>
        <v>23.200000000000003</v>
      </c>
      <c r="C12" s="20">
        <f>'Acuity B'!F13</f>
        <v>19.419999999999987</v>
      </c>
      <c r="D12" s="23">
        <f>'Acuity C'!F13</f>
        <v>13.75</v>
      </c>
    </row>
  </sheetData>
  <mergeCells count="3">
    <mergeCell ref="A1:L1"/>
    <mergeCell ref="A2:F2"/>
    <mergeCell ref="A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Acuity A</vt:lpstr>
      <vt:lpstr>Acuity B</vt:lpstr>
      <vt:lpstr>Acuity C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Mathis</dc:creator>
  <cp:lastModifiedBy>Lisa Mathis</cp:lastModifiedBy>
  <dcterms:created xsi:type="dcterms:W3CDTF">2016-09-15T18:06:00Z</dcterms:created>
  <dcterms:modified xsi:type="dcterms:W3CDTF">2016-09-16T21:31:23Z</dcterms:modified>
  <cp:contentStatus/>
</cp:coreProperties>
</file>