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5\May\"/>
    </mc:Choice>
  </mc:AlternateContent>
  <bookViews>
    <workbookView xWindow="120" yWindow="45" windowWidth="19035" windowHeight="10995" activeTab="3"/>
  </bookViews>
  <sheets>
    <sheet name="Balance Sheet" sheetId="72" r:id="rId1"/>
    <sheet name="Income Statement" sheetId="73" r:id="rId2"/>
    <sheet name="Budget" sheetId="74" r:id="rId3"/>
    <sheet name="Professional Fees" sheetId="75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_xlnm.Print_Titles" localSheetId="2">Budget!$1:$5</definedName>
    <definedName name="_xlnm.Print_Titles" localSheetId="1">'Income Statement'!$1:$5</definedName>
    <definedName name="QB_COLUMN_59200" localSheetId="0" hidden="1">'Balance Sheet'!$F$5</definedName>
    <definedName name="QB_COLUMN_59200" localSheetId="2" hidden="1">Budget!$F$5</definedName>
    <definedName name="QB_COLUMN_59200" localSheetId="1" hidden="1">'Income Statement'!$F$5</definedName>
    <definedName name="QB_COLUMN_59200" localSheetId="3" hidden="1">'Professional Fees'!$H$5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3" hidden="1">'Professional Fees'!$J$5</definedName>
    <definedName name="QB_COLUMN_63620" localSheetId="0" hidden="1">'Balance Sheet'!$J$5</definedName>
    <definedName name="QB_COLUMN_63620" localSheetId="2" hidden="1">Budget!$J$5</definedName>
    <definedName name="QB_COLUMN_63620" localSheetId="1" hidden="1">'Income Statement'!$J$5</definedName>
    <definedName name="QB_COLUMN_63620" localSheetId="3" hidden="1">'Professional Fees'!$L$5</definedName>
    <definedName name="QB_COLUMN_76210" localSheetId="2" hidden="1">Budget!$H$5</definedName>
    <definedName name="QB_COMPANY_0" localSheetId="0" hidden="1">'Balance Sheet'!$A$1</definedName>
    <definedName name="QB_COMPANY_0" localSheetId="2" hidden="1">Budget!$A$1</definedName>
    <definedName name="QB_COMPANY_0" localSheetId="1" hidden="1">'Income Statement'!$A$1</definedName>
    <definedName name="QB_COMPANY_0" localSheetId="3" hidden="1">'Professional Fees'!$A$1</definedName>
    <definedName name="QB_DATA_0" localSheetId="0" hidden="1">'Balance Sheet'!$9:$9,'Balance Sheet'!$10:$10,'Balance Sheet'!$11:$11,'Balance Sheet'!$12:$12,'Balance Sheet'!$13:$13,'Balance Sheet'!$16:$16,'Balance Sheet'!$19:$19,'Balance Sheet'!$20:$20,'Balance Sheet'!$24:$24,'Balance Sheet'!$25:$25,'Balance Sheet'!$28:$28,'Balance Sheet'!$29:$29,'Balance Sheet'!$36:$36,'Balance Sheet'!$39:$39,'Balance Sheet'!$42:$42,'Balance Sheet'!$43:$43</definedName>
    <definedName name="QB_DATA_0" localSheetId="2" hidden="1">Budget!$8:$8,Budget!$9:$9,Budget!$10:$10,Budget!$11:$11,Budget!$12:$12,Budget!$16:$16,Budget!$17:$17,Budget!$18:$18,Budget!$19:$19,Budget!$20:$20,Budget!$21:$21,Budget!$22:$22,Budget!$23:$23,Budget!$24:$24,Budget!$25:$25,Budget!$26:$26</definedName>
    <definedName name="QB_DATA_0" localSheetId="1" hidden="1">'Income Statement'!$8:$8,'Income Statement'!$9:$9,'Income Statement'!$10:$10,'Income Statement'!$11:$11,'Income Statement'!$15:$15,'Income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3" hidden="1">'Professional Fees'!$9:$9,'Professional Fees'!$10:$10,'Professional Fees'!$12:$12,'Professional Fees'!$13:$13,'Professional Fees'!$16:$16,'Professional Fees'!$17:$17,'Professional Fees'!$19:$19,'Professional Fees'!$20:$20</definedName>
    <definedName name="QB_DATA_1" localSheetId="0" hidden="1">'Balance Sheet'!$44:$44,'Balance Sheet'!$45:$45,'Balance Sheet'!$46:$46,'Balance Sheet'!$47:$47,'Balance Sheet'!$48:$48,'Balance Sheet'!$52:$52,'Balance Sheet'!$56:$56,'Balance Sheet'!$57:$57,'Balance Sheet'!$58:$58,'Balance Sheet'!$59:$59</definedName>
    <definedName name="QB_DATA_1" localSheetId="2" hidden="1">Budget!$27:$27,Budget!$28:$28,Budget!$29:$29,Budget!$30:$30,Budget!$31:$31,Budget!$32:$32,Budget!$33:$33,Budget!$34:$34,Budget!$35:$35,Budget!$36:$36,Budget!$41:$41,Budget!$42:$42,Budget!$43:$43,Budget!$44:$44</definedName>
    <definedName name="QB_DATA_1" localSheetId="1" hidden="1">'Income Statement'!$27:$27,'Income Statement'!$28:$28,'Income Statement'!$29:$29,'Income Statement'!$30:$30,'Income Statement'!$31:$31,'Income Statement'!$32:$32,'Income Statement'!$33:$33,'Income Statement'!$34:$34,'Income Statement'!$35:$35,'Income Statement'!$36:$36,'Income Statement'!$41:$41,'Income Statement'!$42:$42,'Income Statement'!$43:$43,'Income Statement'!$44:$44</definedName>
    <definedName name="QB_DATE_1" localSheetId="0" hidden="1">'Balance Sheet'!$L$1</definedName>
    <definedName name="QB_DATE_1" localSheetId="2" hidden="1">Budget!$L$1</definedName>
    <definedName name="QB_DATE_1" localSheetId="1" hidden="1">'Income Statement'!$L$1</definedName>
    <definedName name="QB_DATE_1" localSheetId="3" hidden="1">'Professional Fees'!$N$1</definedName>
    <definedName name="QB_FORMULA_0" localSheetId="0" hidden="1">'Balance Sheet'!$J$9,'Balance Sheet'!$J$10,'Balance Sheet'!$J$11,'Balance Sheet'!$J$12,'Balance Sheet'!$J$13,'Balance Sheet'!$F$14,'Balance Sheet'!$H$14,'Balance Sheet'!$J$14,'Balance Sheet'!$J$16,'Balance Sheet'!$F$17,'Balance Sheet'!$H$17,'Balance Sheet'!$J$17,'Balance Sheet'!$J$19,'Balance Sheet'!$J$20,'Balance Sheet'!$F$21,'Balance Sheet'!$H$21</definedName>
    <definedName name="QB_FORMULA_0" localSheetId="2" hidden="1">Budget!$J$8,Budget!$J$9,Budget!$J$10,Budget!$J$11,Budget!$F$13,Budget!$H$13,Budget!$J$13,Budget!$F$14,Budget!$H$14,Budget!$J$14,Budget!$J$16,Budget!$J$17,Budget!$J$18,Budget!$J$19,Budget!$J$20,Budget!$J$21</definedName>
    <definedName name="QB_FORMULA_0" localSheetId="1" hidden="1">'Income Statement'!$J$8,'Income Statement'!$J$9,'Income Statement'!$J$10,'Income Statement'!$J$11,'Income Statement'!$F$12,'Income Statement'!$H$12,'Income Statement'!$J$12,'Income Statement'!$F$13,'Income Statement'!$H$13,'Income Statement'!$J$13,'Income Statement'!$J$15,'Income Statement'!$J$16,'Income Statement'!$J$17,'Income Statement'!$J$18,'Income Statement'!$J$19,'Income Statement'!$J$20</definedName>
    <definedName name="QB_FORMULA_0" localSheetId="3" hidden="1">'Professional Fees'!$L$9,'Professional Fees'!$L$10,'Professional Fees'!$L$12,'Professional Fees'!$L$13,'Professional Fees'!$H$14,'Professional Fees'!$J$14,'Professional Fees'!$L$14,'Professional Fees'!$L$16,'Professional Fees'!$L$17,'Professional Fees'!$H$18,'Professional Fees'!$J$18,'Professional Fees'!$L$18,'Professional Fees'!$L$19,'Professional Fees'!$L$20,'Professional Fees'!$H$21,'Professional Fees'!$J$21</definedName>
    <definedName name="QB_FORMULA_1" localSheetId="0" hidden="1">'Balance Sheet'!$J$21,'Balance Sheet'!$F$22,'Balance Sheet'!$H$22,'Balance Sheet'!$J$22,'Balance Sheet'!$J$24,'Balance Sheet'!$J$25,'Balance Sheet'!$F$26,'Balance Sheet'!$H$26,'Balance Sheet'!$J$26,'Balance Sheet'!$J$28,'Balance Sheet'!$J$29,'Balance Sheet'!$F$30,'Balance Sheet'!$H$30,'Balance Sheet'!$J$30,'Balance Sheet'!$F$31,'Balance Sheet'!$H$31</definedName>
    <definedName name="QB_FORMULA_1" localSheetId="2" hidden="1">Budget!$J$23,Budget!$J$24,Budget!$J$25,Budget!$J$26,Budget!$J$27,Budget!$J$28,Budget!$J$29,Budget!$J$30,Budget!$J$31,Budget!$J$32,Budget!$J$33,Budget!$J$34,Budget!$J$35,Budget!$J$36,Budget!$F$37,Budget!$H$37</definedName>
    <definedName name="QB_FORMULA_1" localSheetId="1" hidden="1">'Income Statement'!$J$21,'Income Statement'!$J$22,'Income Statement'!$J$23,'Income Statement'!$J$24,'Income Statement'!$J$25,'Income Statement'!$J$26,'Income Statement'!$J$27,'Income Statement'!$J$28,'Income Statement'!$J$29,'Income Statement'!$J$30,'Income Statement'!$J$31,'Income Statement'!$J$32,'Income Statement'!$J$33,'Income Statement'!$J$34,'Income Statement'!$J$35,'Income Statement'!$J$36</definedName>
    <definedName name="QB_FORMULA_1" localSheetId="3" hidden="1">'Professional Fees'!$L$21,'Professional Fees'!$H$22,'Professional Fees'!$J$22,'Professional Fees'!$L$22,'Professional Fees'!$H$23,'Professional Fees'!$J$23,'Professional Fees'!$L$23,'Professional Fees'!$H$24,'Professional Fees'!$J$24,'Professional Fees'!$L$24</definedName>
    <definedName name="QB_FORMULA_2" localSheetId="0" hidden="1">'Balance Sheet'!$J$31,'Balance Sheet'!$J$36,'Balance Sheet'!$F$37,'Balance Sheet'!$H$37,'Balance Sheet'!$J$37,'Balance Sheet'!$J$39,'Balance Sheet'!$F$40,'Balance Sheet'!$H$40,'Balance Sheet'!$J$40,'Balance Sheet'!$J$42,'Balance Sheet'!$J$43,'Balance Sheet'!$J$44,'Balance Sheet'!$J$45,'Balance Sheet'!$J$46,'Balance Sheet'!$J$47,'Balance Sheet'!$J$48</definedName>
    <definedName name="QB_FORMULA_2" localSheetId="2" hidden="1">Budget!$J$37,Budget!$F$38,Budget!$H$38,Budget!$J$38,Budget!$J$42,Budget!$J$43,Budget!$J$44,Budget!$F$45,Budget!$H$45,Budget!$J$45,Budget!$F$46,Budget!$H$46,Budget!$J$46,Budget!$F$47,Budget!$H$47,Budget!$J$47</definedName>
    <definedName name="QB_FORMULA_2" localSheetId="1" hidden="1">'Income Statement'!$F$37,'Income Statement'!$H$37,'Income Statement'!$J$37,'Income Statement'!$F$38,'Income Statement'!$H$38,'Income Statement'!$J$38,'Income Statement'!$J$41,'Income Statement'!$J$42,'Income Statement'!$J$43,'Income Statement'!$J$44,'Income Statement'!$F$45,'Income Statement'!$H$45,'Income Statement'!$J$45,'Income Statement'!$F$46,'Income Statement'!$H$46,'Income Statement'!$J$46</definedName>
    <definedName name="QB_FORMULA_3" localSheetId="0" hidden="1">'Balance Sheet'!$F$49,'Balance Sheet'!$H$49,'Balance Sheet'!$J$49,'Balance Sheet'!$F$50,'Balance Sheet'!$H$50,'Balance Sheet'!$J$50,'Balance Sheet'!$J$52,'Balance Sheet'!$F$53,'Balance Sheet'!$H$53,'Balance Sheet'!$J$53,'Balance Sheet'!$F$54,'Balance Sheet'!$H$54,'Balance Sheet'!$J$54,'Balance Sheet'!$J$56,'Balance Sheet'!$J$57,'Balance Sheet'!$J$58</definedName>
    <definedName name="QB_FORMULA_3" localSheetId="1" hidden="1">'Income Statement'!$F$47,'Income Statement'!$H$47,'Income Statement'!$J$47</definedName>
    <definedName name="QB_FORMULA_4" localSheetId="0" hidden="1">'Balance Sheet'!$J$59,'Balance Sheet'!$F$60,'Balance Sheet'!$H$60,'Balance Sheet'!$J$60,'Balance Sheet'!$F$61,'Balance Sheet'!$H$61,'Balance Sheet'!$J$61</definedName>
    <definedName name="QB_ROW_1" localSheetId="0" hidden="1">'Balance Sheet'!$A$6</definedName>
    <definedName name="QB_ROW_10031" localSheetId="0" hidden="1">'Balance Sheet'!$D$35</definedName>
    <definedName name="QB_ROW_1011" localSheetId="0" hidden="1">'Balance Sheet'!$B$7</definedName>
    <definedName name="QB_ROW_10331" localSheetId="0" hidden="1">'Balance Sheet'!$D$37</definedName>
    <definedName name="QB_ROW_104320" localSheetId="0" hidden="1">'Balance Sheet'!$C$28</definedName>
    <definedName name="QB_ROW_11031" localSheetId="0" hidden="1">'Balance Sheet'!$D$38</definedName>
    <definedName name="QB_ROW_11331" localSheetId="0" hidden="1">'Balance Sheet'!$D$40</definedName>
    <definedName name="QB_ROW_12031" localSheetId="0" hidden="1">'Balance Sheet'!$D$41</definedName>
    <definedName name="QB_ROW_120340" localSheetId="0" hidden="1">'Balance Sheet'!$E$43</definedName>
    <definedName name="QB_ROW_1220" localSheetId="0" hidden="1">'Balance Sheet'!$C$58</definedName>
    <definedName name="QB_ROW_12331" localSheetId="0" hidden="1">'Balance Sheet'!$D$49</definedName>
    <definedName name="QB_ROW_130040" localSheetId="3" hidden="1">'Professional Fees'!$E$8</definedName>
    <definedName name="QB_ROW_13021" localSheetId="0" hidden="1">'Balance Sheet'!$C$51</definedName>
    <definedName name="QB_ROW_130340" localSheetId="2" hidden="1">Budget!$E$29</definedName>
    <definedName name="QB_ROW_130340" localSheetId="1" hidden="1">'Income Statement'!$E$28</definedName>
    <definedName name="QB_ROW_130340" localSheetId="3" hidden="1">'Professional Fees'!$E$21</definedName>
    <definedName name="QB_ROW_1311" localSheetId="0" hidden="1">'Balance Sheet'!$B$22</definedName>
    <definedName name="QB_ROW_131340" localSheetId="2" hidden="1">Budget!$E$27</definedName>
    <definedName name="QB_ROW_131340" localSheetId="1" hidden="1">'Income Statement'!$E$26</definedName>
    <definedName name="QB_ROW_13321" localSheetId="0" hidden="1">'Balance Sheet'!$C$53</definedName>
    <definedName name="QB_ROW_133340" localSheetId="2" hidden="1">Budget!$E$25</definedName>
    <definedName name="QB_ROW_133340" localSheetId="1" hidden="1">'Income Statement'!$E$24</definedName>
    <definedName name="QB_ROW_134340" localSheetId="2" hidden="1">Budget!$E$24</definedName>
    <definedName name="QB_ROW_134340" localSheetId="1" hidden="1">'Income Statement'!$E$23</definedName>
    <definedName name="QB_ROW_135340" localSheetId="2" hidden="1">Budget!$E$23</definedName>
    <definedName name="QB_ROW_135340" localSheetId="1" hidden="1">'Income Statement'!$E$22</definedName>
    <definedName name="QB_ROW_136340" localSheetId="2" hidden="1">Budget!$E$9</definedName>
    <definedName name="QB_ROW_136340" localSheetId="1" hidden="1">'Income Statement'!$E$9</definedName>
    <definedName name="QB_ROW_137340" localSheetId="2" hidden="1">Budget!$E$8</definedName>
    <definedName name="QB_ROW_137340" localSheetId="1" hidden="1">'Income Statement'!$E$8</definedName>
    <definedName name="QB_ROW_139320" localSheetId="0" hidden="1">'Balance Sheet'!$C$24</definedName>
    <definedName name="QB_ROW_14011" localSheetId="0" hidden="1">'Balance Sheet'!$B$55</definedName>
    <definedName name="QB_ROW_140320" localSheetId="0" hidden="1">'Balance Sheet'!$C$25</definedName>
    <definedName name="QB_ROW_14311" localSheetId="0" hidden="1">'Balance Sheet'!$B$60</definedName>
    <definedName name="QB_ROW_143330" localSheetId="0" hidden="1">'Balance Sheet'!$D$16</definedName>
    <definedName name="QB_ROW_159320" localSheetId="0" hidden="1">'Balance Sheet'!$C$29</definedName>
    <definedName name="QB_ROW_16240" localSheetId="0" hidden="1">'Balance Sheet'!$E$36</definedName>
    <definedName name="QB_ROW_163330" localSheetId="0" hidden="1">'Balance Sheet'!$D$13</definedName>
    <definedName name="QB_ROW_17221" localSheetId="0" hidden="1">'Balance Sheet'!$C$59</definedName>
    <definedName name="QB_ROW_173330" localSheetId="2" hidden="1">Budget!$D$44</definedName>
    <definedName name="QB_ROW_173330" localSheetId="1" hidden="1">'Income Statement'!$D$44</definedName>
    <definedName name="QB_ROW_179330" localSheetId="2" hidden="1">Budget!$D$43</definedName>
    <definedName name="QB_ROW_179330" localSheetId="1" hidden="1">'Income Statement'!$D$43</definedName>
    <definedName name="QB_ROW_18240" localSheetId="0" hidden="1">'Balance Sheet'!$E$44</definedName>
    <definedName name="QB_ROW_18301" localSheetId="2" hidden="1">Budget!$A$47</definedName>
    <definedName name="QB_ROW_18301" localSheetId="1" hidden="1">'Income Statement'!$A$47</definedName>
    <definedName name="QB_ROW_18301" localSheetId="3" hidden="1">'Professional Fees'!$A$24</definedName>
    <definedName name="QB_ROW_183220" localSheetId="0" hidden="1">'Balance Sheet'!$C$56</definedName>
    <definedName name="QB_ROW_184220" localSheetId="0" hidden="1">'Balance Sheet'!$C$57</definedName>
    <definedName name="QB_ROW_186330" localSheetId="2" hidden="1">Budget!$D$42</definedName>
    <definedName name="QB_ROW_186330" localSheetId="1" hidden="1">'Income Statement'!$D$42</definedName>
    <definedName name="QB_ROW_19011" localSheetId="2" hidden="1">Budget!$B$6</definedName>
    <definedName name="QB_ROW_19011" localSheetId="1" hidden="1">'Income Statement'!$B$6</definedName>
    <definedName name="QB_ROW_19011" localSheetId="3" hidden="1">'Professional Fees'!$B$6</definedName>
    <definedName name="QB_ROW_19311" localSheetId="2" hidden="1">Budget!$B$38</definedName>
    <definedName name="QB_ROW_19311" localSheetId="1" hidden="1">'Income Statement'!$B$38</definedName>
    <definedName name="QB_ROW_19311" localSheetId="3" hidden="1">'Professional Fees'!$B$23</definedName>
    <definedName name="QB_ROW_19340" localSheetId="0" hidden="1">'Balance Sheet'!$E$45</definedName>
    <definedName name="QB_ROW_194230" localSheetId="0" hidden="1">'Balance Sheet'!$D$52</definedName>
    <definedName name="QB_ROW_20031" localSheetId="2" hidden="1">Budget!$D$7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Budget!$D$13</definedName>
    <definedName name="QB_ROW_20331" localSheetId="1" hidden="1">'Income Statement'!$D$12</definedName>
    <definedName name="QB_ROW_21031" localSheetId="2" hidden="1">Budget!$D$15</definedName>
    <definedName name="QB_ROW_21031" localSheetId="1" hidden="1">'Income Statement'!$D$14</definedName>
    <definedName name="QB_ROW_21031" localSheetId="3" hidden="1">'Professional Fees'!$D$7</definedName>
    <definedName name="QB_ROW_21331" localSheetId="2" hidden="1">Budget!$D$37</definedName>
    <definedName name="QB_ROW_21331" localSheetId="1" hidden="1">'Income Statement'!$D$37</definedName>
    <definedName name="QB_ROW_21331" localSheetId="3" hidden="1">'Professional Fees'!$D$22</definedName>
    <definedName name="QB_ROW_22011" localSheetId="2" hidden="1">Budget!$B$39</definedName>
    <definedName name="QB_ROW_22011" localSheetId="1" hidden="1">'Income Statement'!$B$39</definedName>
    <definedName name="QB_ROW_22311" localSheetId="2" hidden="1">Budget!$B$46</definedName>
    <definedName name="QB_ROW_22311" localSheetId="1" hidden="1">'Income Statement'!$B$46</definedName>
    <definedName name="QB_ROW_224340" localSheetId="2" hidden="1">Budget!$E$22</definedName>
    <definedName name="QB_ROW_224340" localSheetId="1" hidden="1">'Income Statement'!$E$21</definedName>
    <definedName name="QB_ROW_227250" localSheetId="3" hidden="1">'Professional Fees'!$F$19</definedName>
    <definedName name="QB_ROW_23021" localSheetId="2" hidden="1">Budget!$C$40</definedName>
    <definedName name="QB_ROW_23021" localSheetId="1" hidden="1">'Income Statement'!$C$40</definedName>
    <definedName name="QB_ROW_2321" localSheetId="0" hidden="1">'Balance Sheet'!$C$14</definedName>
    <definedName name="QB_ROW_232330" localSheetId="0" hidden="1">'Balance Sheet'!$D$12</definedName>
    <definedName name="QB_ROW_23321" localSheetId="2" hidden="1">Budget!$C$45</definedName>
    <definedName name="QB_ROW_23321" localSheetId="1" hidden="1">'Income Statement'!$C$45</definedName>
    <definedName name="QB_ROW_233240" localSheetId="0" hidden="1">'Balance Sheet'!$E$42</definedName>
    <definedName name="QB_ROW_234240" localSheetId="2" hidden="1">Budget!$E$36</definedName>
    <definedName name="QB_ROW_234240" localSheetId="1" hidden="1">'Income Statement'!$E$35</definedName>
    <definedName name="QB_ROW_235240" localSheetId="2" hidden="1">Budget!$E$21</definedName>
    <definedName name="QB_ROW_235240" localSheetId="1" hidden="1">'Income Statement'!$E$20</definedName>
    <definedName name="QB_ROW_237240" localSheetId="2" hidden="1">Budget!$E$20</definedName>
    <definedName name="QB_ROW_237240" localSheetId="1" hidden="1">'Income Statement'!$E$19</definedName>
    <definedName name="QB_ROW_246230" localSheetId="2" hidden="1">Budget!$D$41</definedName>
    <definedName name="QB_ROW_246230" localSheetId="1" hidden="1">'Income Statement'!$D$41</definedName>
    <definedName name="QB_ROW_270230" localSheetId="0" hidden="1">'Balance Sheet'!$D$9</definedName>
    <definedName name="QB_ROW_282240" localSheetId="0" hidden="1">'Balance Sheet'!$E$39</definedName>
    <definedName name="QB_ROW_289230" localSheetId="0" hidden="1">'Balance Sheet'!$D$10</definedName>
    <definedName name="QB_ROW_301" localSheetId="0" hidden="1">'Balance Sheet'!$A$31</definedName>
    <definedName name="QB_ROW_3021" localSheetId="0" hidden="1">'Balance Sheet'!$C$15</definedName>
    <definedName name="QB_ROW_302340" localSheetId="2" hidden="1">Budget!$E$10</definedName>
    <definedName name="QB_ROW_302340" localSheetId="1" hidden="1">'Income Statement'!$E$10</definedName>
    <definedName name="QB_ROW_303340" localSheetId="2" hidden="1">Budget!$E$26</definedName>
    <definedName name="QB_ROW_303340" localSheetId="1" hidden="1">'Income Statement'!$E$25</definedName>
    <definedName name="QB_ROW_310330" localSheetId="0" hidden="1">'Balance Sheet'!$D$11</definedName>
    <definedName name="QB_ROW_317250" localSheetId="3" hidden="1">'Professional Fees'!$F$20</definedName>
    <definedName name="QB_ROW_320240" localSheetId="0" hidden="1">'Balance Sheet'!$E$47</definedName>
    <definedName name="QB_ROW_323240" localSheetId="2" hidden="1">Budget!$E$34</definedName>
    <definedName name="QB_ROW_323240" localSheetId="1" hidden="1">'Income Statement'!$E$33</definedName>
    <definedName name="QB_ROW_3240" localSheetId="2" hidden="1">Budget!$E$35</definedName>
    <definedName name="QB_ROW_3240" localSheetId="1" hidden="1">'Income Statement'!$E$34</definedName>
    <definedName name="QB_ROW_326240" localSheetId="2" hidden="1">Budget!$E$16</definedName>
    <definedName name="QB_ROW_326240" localSheetId="1" hidden="1">'Income Statement'!$E$15</definedName>
    <definedName name="QB_ROW_327240" localSheetId="2" hidden="1">Budget!$E$17</definedName>
    <definedName name="QB_ROW_327240" localSheetId="1" hidden="1">'Income Statement'!$E$16</definedName>
    <definedName name="QB_ROW_330240" localSheetId="2" hidden="1">Budget!$E$18</definedName>
    <definedName name="QB_ROW_330240" localSheetId="1" hidden="1">'Income Statement'!$E$17</definedName>
    <definedName name="QB_ROW_33050" localSheetId="3" hidden="1">'Professional Fees'!$F$15</definedName>
    <definedName name="QB_ROW_3321" localSheetId="0" hidden="1">'Balance Sheet'!$C$17</definedName>
    <definedName name="QB_ROW_33260" localSheetId="3" hidden="1">'Professional Fees'!$G$17</definedName>
    <definedName name="QB_ROW_333260" localSheetId="3" hidden="1">'Professional Fees'!$G$16</definedName>
    <definedName name="QB_ROW_33350" localSheetId="3" hidden="1">'Professional Fees'!$F$18</definedName>
    <definedName name="QB_ROW_35240" localSheetId="2" hidden="1">Budget!$E$33</definedName>
    <definedName name="QB_ROW_35240" localSheetId="1" hidden="1">'Income Statement'!$E$32</definedName>
    <definedName name="QB_ROW_38240" localSheetId="2" hidden="1">Budget!$E$32</definedName>
    <definedName name="QB_ROW_38240" localSheetId="1" hidden="1">'Income Statement'!$E$31</definedName>
    <definedName name="QB_ROW_4021" localSheetId="0" hidden="1">'Balance Sheet'!$C$18</definedName>
    <definedName name="QB_ROW_42240" localSheetId="2" hidden="1">Budget!$E$28</definedName>
    <definedName name="QB_ROW_42240" localSheetId="1" hidden="1">'Income Statement'!$E$27</definedName>
    <definedName name="QB_ROW_4321" localSheetId="0" hidden="1">'Balance Sheet'!$C$21</definedName>
    <definedName name="QB_ROW_5011" localSheetId="0" hidden="1">'Balance Sheet'!$B$23</definedName>
    <definedName name="QB_ROW_5311" localSheetId="0" hidden="1">'Balance Sheet'!$B$26</definedName>
    <definedName name="QB_ROW_57240" localSheetId="2" hidden="1">Budget!$E$31</definedName>
    <definedName name="QB_ROW_57240" localSheetId="1" hidden="1">'Income Statement'!$E$30</definedName>
    <definedName name="QB_ROW_59250" localSheetId="3" hidden="1">'Professional Fees'!$F$9</definedName>
    <definedName name="QB_ROW_6011" localSheetId="0" hidden="1">'Balance Sheet'!$B$27</definedName>
    <definedName name="QB_ROW_6311" localSheetId="0" hidden="1">'Balance Sheet'!$B$30</definedName>
    <definedName name="QB_ROW_63230" localSheetId="0" hidden="1">'Balance Sheet'!$D$20</definedName>
    <definedName name="QB_ROW_64250" localSheetId="3" hidden="1">'Professional Fees'!$F$10</definedName>
    <definedName name="QB_ROW_65050" localSheetId="3" hidden="1">'Professional Fees'!$F$11</definedName>
    <definedName name="QB_ROW_65260" localSheetId="3" hidden="1">'Professional Fees'!$G$13</definedName>
    <definedName name="QB_ROW_65350" localSheetId="3" hidden="1">'Professional Fees'!$F$14</definedName>
    <definedName name="QB_ROW_66240" localSheetId="2" hidden="1">Budget!$E$11</definedName>
    <definedName name="QB_ROW_67240" localSheetId="2" hidden="1">Budget!$E$30</definedName>
    <definedName name="QB_ROW_67240" localSheetId="1" hidden="1">'Income Statement'!$E$29</definedName>
    <definedName name="QB_ROW_7001" localSheetId="0" hidden="1">'Balance Sheet'!$A$32</definedName>
    <definedName name="QB_ROW_70240" localSheetId="2" hidden="1">Budget!$E$19</definedName>
    <definedName name="QB_ROW_70240" localSheetId="1" hidden="1">'Income Statement'!$E$18</definedName>
    <definedName name="QB_ROW_72340" localSheetId="2" hidden="1">Budget!$E$12</definedName>
    <definedName name="QB_ROW_72340" localSheetId="1" hidden="1">'Income Statement'!$E$11</definedName>
    <definedName name="QB_ROW_7301" localSheetId="0" hidden="1">'Balance Sheet'!$A$61</definedName>
    <definedName name="QB_ROW_76240" localSheetId="0" hidden="1">'Balance Sheet'!$E$46</definedName>
    <definedName name="QB_ROW_8011" localSheetId="0" hidden="1">'Balance Sheet'!$B$33</definedName>
    <definedName name="QB_ROW_8311" localSheetId="0" hidden="1">'Balance Sheet'!$B$54</definedName>
    <definedName name="QB_ROW_83240" localSheetId="0" hidden="1">'Balance Sheet'!$E$48</definedName>
    <definedName name="QB_ROW_8330" localSheetId="0" hidden="1">'Balance Sheet'!$D$19</definedName>
    <definedName name="QB_ROW_86240" localSheetId="1" hidden="1">'Income Statement'!$E$36</definedName>
    <definedName name="QB_ROW_86321" localSheetId="2" hidden="1">Budget!$C$14</definedName>
    <definedName name="QB_ROW_86321" localSheetId="1" hidden="1">'Income Statement'!$C$13</definedName>
    <definedName name="QB_ROW_9021" localSheetId="0" hidden="1">'Balance Sheet'!$C$34</definedName>
    <definedName name="QB_ROW_9321" localSheetId="0" hidden="1">'Balance Sheet'!$C$50</definedName>
    <definedName name="QB_ROW_95260" localSheetId="3" hidden="1">'Professional Fees'!$G$12</definedName>
    <definedName name="QB_SUBTITLE_3" localSheetId="0" hidden="1">'Balance Sheet'!$A$3</definedName>
    <definedName name="QB_SUBTITLE_3" localSheetId="2" hidden="1">Budget!$A$3</definedName>
    <definedName name="QB_SUBTITLE_3" localSheetId="1" hidden="1">'Income Statement'!$A$3</definedName>
    <definedName name="QB_SUBTITLE_3" localSheetId="3" hidden="1">'Professional Fees'!$A$3</definedName>
    <definedName name="QB_TIME_5" localSheetId="0" hidden="1">'Balance Sheet'!$J$1</definedName>
    <definedName name="QB_TIME_5" localSheetId="1" hidden="1">'Income Statement'!$J$1</definedName>
    <definedName name="QB_TIME_5" localSheetId="3" hidden="1">'Professional Fees'!$L$1</definedName>
    <definedName name="QB_TITLE_2" localSheetId="0" hidden="1">'Balance Sheet'!$A$2</definedName>
    <definedName name="QB_TITLE_2" localSheetId="2" hidden="1">Budget!$A$2</definedName>
    <definedName name="QB_TITLE_2" localSheetId="1" hidden="1">'Income Statement'!$A$2</definedName>
    <definedName name="QB_TITLE_2" localSheetId="3" hidden="1">'Professional Fees'!$A$2</definedName>
    <definedName name="QBCANSUPPORTUPDATE" localSheetId="0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"P:\PThompson\QuickBooks\Ohio Provider Resource Association062211-1.QBW"</definedName>
    <definedName name="QBCOMPANYFILENAME" localSheetId="2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3">"P:\PThompson\QuickBooks\Ohio Provider Resource Association062211-1.QBW"</definedName>
    <definedName name="QBENDDATE" localSheetId="0">20150531</definedName>
    <definedName name="QBENDDATE" localSheetId="2">20150531</definedName>
    <definedName name="QBENDDATE" localSheetId="1">20150531</definedName>
    <definedName name="QBENDDATE" localSheetId="3">20150531</definedName>
    <definedName name="QBHEADERSONSCREEN" localSheetId="0">TRUE</definedName>
    <definedName name="QBHEADERSONSCREEN" localSheetId="2">TRUE</definedName>
    <definedName name="QBHEADERSONSCREEN" localSheetId="1">TRUE</definedName>
    <definedName name="QBHEADERSONSCREEN" localSheetId="3">TRUE</definedName>
    <definedName name="QBMETADATASIZE" localSheetId="0">5809</definedName>
    <definedName name="QBMETADATASIZE" localSheetId="2">5809</definedName>
    <definedName name="QBMETADATASIZE" localSheetId="1">5809</definedName>
    <definedName name="QBMETADATASIZE" localSheetId="3">5849</definedName>
    <definedName name="QBPRESERVECOLOR" localSheetId="0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TRUE</definedName>
    <definedName name="QBPRESERVESPACE" localSheetId="2">TRUE</definedName>
    <definedName name="QBPRESERVESPACE" localSheetId="1">TRUE</definedName>
    <definedName name="QBPRESERVESPACE" localSheetId="3">TRUE</definedName>
    <definedName name="QBREPORTCOLAXIS" localSheetId="0">0</definedName>
    <definedName name="QBREPORTCOLAXIS" localSheetId="2">0</definedName>
    <definedName name="QBREPORTCOLAXIS" localSheetId="1">0</definedName>
    <definedName name="QBREPORTCOLAXIS" localSheetId="3">0</definedName>
    <definedName name="QBREPORTCOMPANYID" localSheetId="0">"11af21cfb05c45138d4b2c79559082c1"</definedName>
    <definedName name="QBREPORTCOMPANYID" localSheetId="2">"11af21cfb05c45138d4b2c79559082c1"</definedName>
    <definedName name="QBREPORTCOMPANYID" localSheetId="1">"11af21cfb05c45138d4b2c79559082c1"</definedName>
    <definedName name="QBREPORTCOMPANYID" localSheetId="3">"11af21cfb05c45138d4b2c79559082c1"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2">TRUE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2">TRUE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TRUE</definedName>
    <definedName name="QBREPORTCOMPARECOL_PREVYEAR" localSheetId="2">FALSE</definedName>
    <definedName name="QBREPORTCOMPARECOL_PREVYEAR" localSheetId="1">TRUE</definedName>
    <definedName name="QBREPORTCOMPARECOL_PREVYEAR" localSheetId="3">TRUE</definedName>
    <definedName name="QBREPORTCOMPARECOL_PYDIFF" localSheetId="0">TRUE</definedName>
    <definedName name="QBREPORTCOMPARECOL_PYDIFF" localSheetId="2">FALSE</definedName>
    <definedName name="QBREPORTCOMPARECOL_PYDIFF" localSheetId="1">TRUE</definedName>
    <definedName name="QBREPORTCOMPARECOL_PYDIFF" localSheetId="3">TRUE</definedName>
    <definedName name="QBREPORTCOMPARECOL_PYPCT" localSheetId="0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9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0">24</definedName>
    <definedName name="QBREPORTSUBCOLAXIS" localSheetId="2">24</definedName>
    <definedName name="QBREPORTSUBCOLAXIS" localSheetId="1">24</definedName>
    <definedName name="QBREPORTSUBCOLAXIS" localSheetId="3">24</definedName>
    <definedName name="QBREPORTTYPE" localSheetId="0">5</definedName>
    <definedName name="QBREPORTTYPE" localSheetId="2">288</definedName>
    <definedName name="QBREPORTTYPE" localSheetId="1">0</definedName>
    <definedName name="QBREPORTTYPE" localSheetId="3">0</definedName>
    <definedName name="QBROWHEADERS" localSheetId="0">5</definedName>
    <definedName name="QBROWHEADERS" localSheetId="2">5</definedName>
    <definedName name="QBROWHEADERS" localSheetId="1">5</definedName>
    <definedName name="QBROWHEADERS" localSheetId="3">7</definedName>
    <definedName name="QBSTARTDATE" localSheetId="0">20150501</definedName>
    <definedName name="QBSTARTDATE" localSheetId="2">20150101</definedName>
    <definedName name="QBSTARTDATE" localSheetId="1">20150101</definedName>
    <definedName name="QBSTARTDATE" localSheetId="3">20150101</definedName>
  </definedNames>
  <calcPr calcId="152511"/>
</workbook>
</file>

<file path=xl/calcChain.xml><?xml version="1.0" encoding="utf-8"?>
<calcChain xmlns="http://schemas.openxmlformats.org/spreadsheetml/2006/main">
  <c r="L24" i="75" l="1"/>
  <c r="J24" i="75"/>
  <c r="H24" i="75"/>
  <c r="L23" i="75"/>
  <c r="J23" i="75"/>
  <c r="H23" i="75"/>
  <c r="L22" i="75"/>
  <c r="J22" i="75"/>
  <c r="H22" i="75"/>
  <c r="L21" i="75"/>
  <c r="J21" i="75"/>
  <c r="H21" i="75"/>
  <c r="L20" i="75"/>
  <c r="L19" i="75"/>
  <c r="L18" i="75"/>
  <c r="J18" i="75"/>
  <c r="H18" i="75"/>
  <c r="L17" i="75"/>
  <c r="L16" i="75"/>
  <c r="L14" i="75"/>
  <c r="J14" i="75"/>
  <c r="H14" i="75"/>
  <c r="L13" i="75"/>
  <c r="L12" i="75"/>
  <c r="L10" i="75"/>
  <c r="L9" i="75"/>
  <c r="J47" i="74" l="1"/>
  <c r="H47" i="74"/>
  <c r="F47" i="74"/>
  <c r="J46" i="74"/>
  <c r="H46" i="74"/>
  <c r="F46" i="74"/>
  <c r="J45" i="74"/>
  <c r="H45" i="74"/>
  <c r="F45" i="74"/>
  <c r="J44" i="74"/>
  <c r="J43" i="74"/>
  <c r="J42" i="74"/>
  <c r="J38" i="74"/>
  <c r="H38" i="74"/>
  <c r="F38" i="74"/>
  <c r="J37" i="74"/>
  <c r="H37" i="74"/>
  <c r="F37" i="74"/>
  <c r="J36" i="74"/>
  <c r="J35" i="74"/>
  <c r="J34" i="74"/>
  <c r="J33" i="74"/>
  <c r="J32" i="74"/>
  <c r="J31" i="74"/>
  <c r="J30" i="74"/>
  <c r="J29" i="74"/>
  <c r="J28" i="74"/>
  <c r="J27" i="74"/>
  <c r="J26" i="74"/>
  <c r="J25" i="74"/>
  <c r="J24" i="74"/>
  <c r="J23" i="74"/>
  <c r="J21" i="74"/>
  <c r="J20" i="74"/>
  <c r="J19" i="74"/>
  <c r="J18" i="74"/>
  <c r="J17" i="74"/>
  <c r="J16" i="74"/>
  <c r="J14" i="74"/>
  <c r="H14" i="74"/>
  <c r="F14" i="74"/>
  <c r="J13" i="74"/>
  <c r="H13" i="74"/>
  <c r="F13" i="74"/>
  <c r="J11" i="74"/>
  <c r="J10" i="74"/>
  <c r="J9" i="74"/>
  <c r="J8" i="74"/>
  <c r="J47" i="73" l="1"/>
  <c r="H47" i="73"/>
  <c r="F47" i="73"/>
  <c r="J46" i="73"/>
  <c r="H46" i="73"/>
  <c r="F46" i="73"/>
  <c r="J45" i="73"/>
  <c r="H45" i="73"/>
  <c r="F45" i="73"/>
  <c r="J44" i="73"/>
  <c r="J43" i="73"/>
  <c r="J42" i="73"/>
  <c r="J41" i="73"/>
  <c r="J38" i="73"/>
  <c r="H38" i="73"/>
  <c r="F38" i="73"/>
  <c r="J37" i="73"/>
  <c r="H37" i="73"/>
  <c r="F37" i="73"/>
  <c r="J36" i="73"/>
  <c r="J35" i="73"/>
  <c r="J34" i="73"/>
  <c r="J33" i="73"/>
  <c r="J32" i="73"/>
  <c r="J31" i="73"/>
  <c r="J30" i="73"/>
  <c r="J29" i="73"/>
  <c r="J28" i="73"/>
  <c r="J27" i="73"/>
  <c r="J26" i="73"/>
  <c r="J25" i="73"/>
  <c r="J24" i="73"/>
  <c r="J23" i="73"/>
  <c r="J22" i="73"/>
  <c r="J21" i="73"/>
  <c r="J20" i="73"/>
  <c r="J19" i="73"/>
  <c r="J18" i="73"/>
  <c r="J17" i="73"/>
  <c r="J16" i="73"/>
  <c r="J15" i="73"/>
  <c r="J13" i="73"/>
  <c r="H13" i="73"/>
  <c r="F13" i="73"/>
  <c r="J12" i="73"/>
  <c r="H12" i="73"/>
  <c r="F12" i="73"/>
  <c r="J11" i="73"/>
  <c r="J10" i="73"/>
  <c r="J9" i="73"/>
  <c r="J8" i="73"/>
  <c r="J61" i="72" l="1"/>
  <c r="H61" i="72"/>
  <c r="F61" i="72"/>
  <c r="J60" i="72"/>
  <c r="H60" i="72"/>
  <c r="F60" i="72"/>
  <c r="J59" i="72"/>
  <c r="J58" i="72"/>
  <c r="J57" i="72"/>
  <c r="J56" i="72"/>
  <c r="J54" i="72"/>
  <c r="H54" i="72"/>
  <c r="F54" i="72"/>
  <c r="J53" i="72"/>
  <c r="H53" i="72"/>
  <c r="F53" i="72"/>
  <c r="J52" i="72"/>
  <c r="J50" i="72"/>
  <c r="H50" i="72"/>
  <c r="F50" i="72"/>
  <c r="J49" i="72"/>
  <c r="H49" i="72"/>
  <c r="F49" i="72"/>
  <c r="J48" i="72"/>
  <c r="J47" i="72"/>
  <c r="J46" i="72"/>
  <c r="J45" i="72"/>
  <c r="J44" i="72"/>
  <c r="J43" i="72"/>
  <c r="J42" i="72"/>
  <c r="J40" i="72"/>
  <c r="H40" i="72"/>
  <c r="F40" i="72"/>
  <c r="J39" i="72"/>
  <c r="J37" i="72"/>
  <c r="H37" i="72"/>
  <c r="F37" i="72"/>
  <c r="J36" i="72"/>
  <c r="J31" i="72"/>
  <c r="H31" i="72"/>
  <c r="F31" i="72"/>
  <c r="J30" i="72"/>
  <c r="H30" i="72"/>
  <c r="F30" i="72"/>
  <c r="J29" i="72"/>
  <c r="J28" i="72"/>
  <c r="J26" i="72"/>
  <c r="H26" i="72"/>
  <c r="F26" i="72"/>
  <c r="J25" i="72"/>
  <c r="J24" i="72"/>
  <c r="J22" i="72"/>
  <c r="H22" i="72"/>
  <c r="F22" i="72"/>
  <c r="J21" i="72"/>
  <c r="H21" i="72"/>
  <c r="F21" i="72"/>
  <c r="J20" i="72"/>
  <c r="J19" i="72"/>
  <c r="J17" i="72"/>
  <c r="H17" i="72"/>
  <c r="F17" i="72"/>
  <c r="J16" i="72"/>
  <c r="J14" i="72"/>
  <c r="H14" i="72"/>
  <c r="F14" i="72"/>
  <c r="J13" i="72"/>
  <c r="J12" i="72"/>
  <c r="J11" i="72"/>
  <c r="J10" i="72"/>
  <c r="J9" i="72"/>
</calcChain>
</file>

<file path=xl/sharedStrings.xml><?xml version="1.0" encoding="utf-8"?>
<sst xmlns="http://schemas.openxmlformats.org/spreadsheetml/2006/main" count="211" uniqueCount="149">
  <si>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</si>
  <si>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</si>
  <si>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</si>
  <si>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</si>
  <si>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</si>
  <si>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</si>
  <si>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</si>
  <si>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</si>
  <si>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</si>
  <si>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</si>
  <si>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</si>
  <si>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</si>
  <si>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</si>
  <si>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</si>
  <si>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</si>
  <si>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</si>
  <si>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</si>
  <si>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</si>
  <si>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</si>
  <si>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</si>
  <si>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</si>
  <si>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</si>
  <si>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</si>
  <si>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</si>
  <si>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</si>
  <si>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</si>
  <si>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</si>
  <si>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</si>
  <si>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</si>
  <si>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</si>
  <si>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</si>
  <si>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</si>
  <si>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</si>
  <si>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</si>
  <si>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</si>
  <si>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</si>
  <si>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</si>
  <si>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</si>
  <si>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</si>
  <si>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</si>
  <si>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</si>
  <si>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</si>
  <si>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</si>
  <si>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</si>
  <si>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</si>
  <si>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</si>
  <si>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</si>
  <si>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</si>
  <si>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</si>
  <si>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</si>
  <si>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</si>
  <si>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</si>
  <si>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</si>
  <si>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</si>
  <si>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</si>
  <si>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</si>
  <si>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</si>
  <si>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</si>
  <si>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</si>
  <si>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</si>
  <si>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</si>
  <si>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</si>
  <si>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</si>
  <si>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</si>
  <si>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</si>
  <si>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</si>
  <si>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</si>
  <si>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6430.1 · Member Benefit Fees</t>
  </si>
  <si>
    <t>6430.0 · Legal Fees - Other</t>
  </si>
  <si>
    <t>Total 6430.0 · Legal Fees</t>
  </si>
  <si>
    <t>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</si>
  <si>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</si>
  <si>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</si>
  <si>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</si>
  <si>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</si>
  <si>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</si>
  <si>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</si>
  <si>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</si>
  <si>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1400.0 · Prepaid Expenses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</si>
  <si>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</si>
  <si>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</si>
  <si>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</si>
  <si>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</si>
  <si>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</si>
  <si>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</si>
  <si>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</si>
  <si>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</si>
  <si>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</si>
  <si>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2550.0 · Accrued legal fees</t>
  </si>
  <si>
    <t>2564.0 · Accrued Vacation</t>
  </si>
  <si>
    <t>2570.0 · Deferred Membership Dues</t>
  </si>
  <si>
    <t>2588.0 · Current Portion Long Term Debt</t>
  </si>
  <si>
    <t>3020.0 · Net assets - OPRA</t>
  </si>
  <si>
    <t>3030.0 · Net assets - Foundation</t>
  </si>
  <si>
    <t>3900.0 · Net Assets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</si>
  <si>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</si>
  <si>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</si>
  <si>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</si>
  <si>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</si>
  <si>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</si>
  <si>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6600.0 · PAC Expenses</t>
  </si>
  <si>
    <t>6700.0 · Interest Expense</t>
  </si>
  <si>
    <t>4400.0 · Royalties, Marketing, Etc.</t>
  </si>
  <si>
    <t>$ Over Budget</t>
  </si>
  <si>
    <t>2572.0 · Deferred Income-Conf&amp;Training</t>
  </si>
  <si>
    <t>5010.0 · ChronoEngineering Expenses</t>
  </si>
  <si>
    <t>2571.0 · Deferred Income - Other</t>
  </si>
  <si>
    <t>2600.0 · Capital lease obligation</t>
  </si>
  <si>
    <t>Total Long Term Liabilities</t>
  </si>
  <si>
    <t>Paid for the Waiver pilot ($78k) in 2014.</t>
  </si>
  <si>
    <t>4500.0 · Contract Services</t>
  </si>
  <si>
    <t>5030.0 · Technical Assistance Expense</t>
  </si>
  <si>
    <t>1499.0 · Undeposited Funds</t>
  </si>
  <si>
    <t>4600.0 · Grant Income</t>
  </si>
  <si>
    <t>5020.0 · BI Tool</t>
  </si>
  <si>
    <t>Excess cash kept in OPRA Investments in 2014</t>
  </si>
  <si>
    <t>7100.0 · Interest Income</t>
  </si>
  <si>
    <t>2 more full time employees and 1 part time employee in 2015 and increased vacation accrual.</t>
  </si>
  <si>
    <t>6450.1 · Professional Fees-State Budget</t>
  </si>
  <si>
    <t>6450.0 · Professional Fees - Other</t>
  </si>
  <si>
    <t>Total 6450.0 · Professional Fees</t>
  </si>
  <si>
    <t>6800.0 · Bad Debt (Recovery) Expense</t>
  </si>
  <si>
    <t>Board approved the $50k in additional expenses relating to the professional services for the state budget. It is all Bradyware.</t>
  </si>
  <si>
    <t>Ordinary income is ahead of budget!</t>
  </si>
  <si>
    <t>Waiver Pilot Income</t>
  </si>
  <si>
    <t>Spring conference revenue about the same between 2015 and 2014.  Difference due to training income in 2014.</t>
  </si>
  <si>
    <t>See Tab</t>
  </si>
  <si>
    <t>On track with budget, but had to pay for the state budget expenses in 2015.</t>
  </si>
  <si>
    <t>ChronoEngineering income is behind budget.  First sale coming in May.</t>
  </si>
  <si>
    <t>Expenses coming later in 2015.  Hope to be under budget.</t>
  </si>
  <si>
    <t>No audit in 2015 and efficient Accountant!</t>
  </si>
  <si>
    <t>New website and database in 2015.</t>
  </si>
  <si>
    <t>No additional fees in 2015.  We are under a retainer.</t>
  </si>
  <si>
    <t>Board approved $50k</t>
  </si>
  <si>
    <t>Used part time employee as well as temporary support in 2015.</t>
  </si>
  <si>
    <t>As of May 31, 2015</t>
  </si>
  <si>
    <t>May 31, 15</t>
  </si>
  <si>
    <t>May 31, 14</t>
  </si>
  <si>
    <t>Note the increase the Foundation Investments below.  Overall, Cash and Investments are down about $100k as compared to 2014.</t>
  </si>
  <si>
    <t>January through May 2015</t>
  </si>
  <si>
    <t>Jan - May 15</t>
  </si>
  <si>
    <t>Jan - May 14</t>
  </si>
  <si>
    <t>2015 includes ChronoEngineering income ($27k)</t>
  </si>
  <si>
    <t>Waiver Pilot Expense</t>
  </si>
  <si>
    <t>Reduced Spring conference expenses significantly ($17k).</t>
  </si>
  <si>
    <t>Training revenue is lagging behind budget.  Hope to catch up by end of year.</t>
  </si>
  <si>
    <t>Mainly due to the lack of ChronoEngineering and Training income in 2015.</t>
  </si>
  <si>
    <t xml:space="preserve">ChronoEngineering income is behind budget.  </t>
  </si>
  <si>
    <t>Reduction of one employee and change in the vacation accrual.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</si>
</sst>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38" fontId="3" fillId="0" borderId="5" xfId="0" applyNumberFormat="1" applyFont="1" applyBorder="1"/>
    <xf numFmtId="38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16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3553" name="FILTER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3554" name="HEADER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7649" name="FILTER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7650" name="HEADER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21" name="FILTER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22" name="HEADER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2769" name="FILTER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2770" name="HEADER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62"/>
  <sheetViews>
    <sheetView workbookViewId="0">
      <selection activeCell="L29" sqref="L29"/>
    </sheetView>
  </sheetViews>
  <sheetFormatPr defaultRowHeight="15" x14ac:dyDescent="0.25"/>
  <cols>
    <col min="1" max="4" width="3" style="1" customWidth="1"/>
    <col min="5" max="5" width="43" style="1" bestFit="1" customWidth="1"/>
    <col min="6" max="6" width="12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1" style="2" bestFit="1" customWidth="1"/>
    <col min="11" max="11" width="1.7109375" customWidth="1"/>
    <col min="12" max="12" width="45.4257812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42165</v>
      </c>
    </row>
    <row r="2" spans="1:12" ht="15.75" x14ac:dyDescent="0.25">
      <c r="A2" s="27" t="s">
        <v>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136</v>
      </c>
      <c r="G5" s="17"/>
      <c r="H5" s="4" t="s">
        <v>137</v>
      </c>
      <c r="I5" s="17"/>
      <c r="J5" s="4" t="s">
        <v>95</v>
      </c>
      <c r="K5" s="26"/>
      <c r="L5" s="18" t="s">
        <v>71</v>
      </c>
    </row>
    <row r="6" spans="1:12" ht="16.5" thickTop="1" x14ac:dyDescent="0.25">
      <c r="A6" s="5" t="s">
        <v>0</v>
      </c>
      <c r="B6" s="5"/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 t="s">
        <v>1</v>
      </c>
      <c r="C7" s="5"/>
      <c r="D7" s="5"/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 t="s">
        <v>2</v>
      </c>
      <c r="D8" s="5"/>
      <c r="E8" s="5"/>
      <c r="F8" s="7"/>
      <c r="G8" s="5"/>
      <c r="H8" s="7"/>
      <c r="I8" s="5"/>
      <c r="J8" s="7"/>
      <c r="K8" s="23"/>
      <c r="L8" s="23"/>
    </row>
    <row r="9" spans="1:12" ht="15.75" x14ac:dyDescent="0.25">
      <c r="A9" s="5"/>
      <c r="B9" s="5"/>
      <c r="C9" s="5"/>
      <c r="D9" s="5" t="s">
        <v>72</v>
      </c>
      <c r="E9" s="5"/>
      <c r="F9" s="7">
        <v>240</v>
      </c>
      <c r="G9" s="5"/>
      <c r="H9" s="7">
        <v>237</v>
      </c>
      <c r="I9" s="5"/>
      <c r="J9" s="7">
        <f t="shared" ref="J9:J14" si="0">ROUND((F9-H9),5)</f>
        <v>3</v>
      </c>
      <c r="K9" s="23"/>
      <c r="L9" s="23"/>
    </row>
    <row r="10" spans="1:12" ht="30.75" x14ac:dyDescent="0.25">
      <c r="A10" s="5"/>
      <c r="B10" s="5"/>
      <c r="C10" s="5"/>
      <c r="D10" s="5" t="s">
        <v>73</v>
      </c>
      <c r="E10" s="5"/>
      <c r="F10" s="7">
        <v>154696</v>
      </c>
      <c r="G10" s="5"/>
      <c r="H10" s="7">
        <v>967556</v>
      </c>
      <c r="I10" s="5"/>
      <c r="J10" s="7">
        <f t="shared" si="0"/>
        <v>-812860</v>
      </c>
      <c r="K10" s="23"/>
      <c r="L10" s="19" t="s">
        <v>115</v>
      </c>
    </row>
    <row r="11" spans="1:12" ht="15.75" x14ac:dyDescent="0.25">
      <c r="A11" s="5"/>
      <c r="B11" s="5"/>
      <c r="C11" s="5"/>
      <c r="D11" s="5" t="s">
        <v>74</v>
      </c>
      <c r="E11" s="5"/>
      <c r="F11" s="7">
        <v>344503</v>
      </c>
      <c r="G11" s="5"/>
      <c r="H11" s="7">
        <v>20437</v>
      </c>
      <c r="I11" s="5"/>
      <c r="J11" s="7">
        <f t="shared" si="0"/>
        <v>324066</v>
      </c>
      <c r="K11" s="23"/>
      <c r="L11" s="23"/>
    </row>
    <row r="12" spans="1:12" ht="15.75" x14ac:dyDescent="0.25">
      <c r="A12" s="5"/>
      <c r="B12" s="5"/>
      <c r="C12" s="5"/>
      <c r="D12" s="5" t="s">
        <v>75</v>
      </c>
      <c r="E12" s="5"/>
      <c r="F12" s="7">
        <v>22900</v>
      </c>
      <c r="G12" s="5"/>
      <c r="H12" s="7">
        <v>26372</v>
      </c>
      <c r="I12" s="5"/>
      <c r="J12" s="7">
        <f t="shared" si="0"/>
        <v>-3472</v>
      </c>
      <c r="K12" s="23"/>
      <c r="L12" s="23"/>
    </row>
    <row r="13" spans="1:12" ht="16.5" thickBot="1" x14ac:dyDescent="0.3">
      <c r="A13" s="5"/>
      <c r="B13" s="5"/>
      <c r="C13" s="5"/>
      <c r="D13" s="5" t="s">
        <v>76</v>
      </c>
      <c r="E13" s="5"/>
      <c r="F13" s="8">
        <v>47004</v>
      </c>
      <c r="G13" s="5"/>
      <c r="H13" s="8">
        <v>33493</v>
      </c>
      <c r="I13" s="5"/>
      <c r="J13" s="8">
        <f t="shared" si="0"/>
        <v>13511</v>
      </c>
      <c r="K13" s="23"/>
      <c r="L13" s="23"/>
    </row>
    <row r="14" spans="1:12" ht="60.75" x14ac:dyDescent="0.25">
      <c r="A14" s="5"/>
      <c r="B14" s="5"/>
      <c r="C14" s="5" t="s">
        <v>3</v>
      </c>
      <c r="D14" s="5"/>
      <c r="E14" s="5"/>
      <c r="F14" s="7">
        <f>ROUND(SUM(F8:F13),5)</f>
        <v>569343</v>
      </c>
      <c r="G14" s="5"/>
      <c r="H14" s="7">
        <f>ROUND(SUM(H8:H13),5)</f>
        <v>1048095</v>
      </c>
      <c r="I14" s="5"/>
      <c r="J14" s="7">
        <f t="shared" si="0"/>
        <v>-478752</v>
      </c>
      <c r="K14" s="23"/>
      <c r="L14" s="19" t="s">
        <v>138</v>
      </c>
    </row>
    <row r="15" spans="1:12" ht="30" customHeight="1" x14ac:dyDescent="0.25">
      <c r="A15" s="5"/>
      <c r="B15" s="5"/>
      <c r="C15" s="5" t="s">
        <v>4</v>
      </c>
      <c r="D15" s="5"/>
      <c r="E15" s="5"/>
      <c r="F15" s="7"/>
      <c r="G15" s="5"/>
      <c r="H15" s="7"/>
      <c r="I15" s="5"/>
      <c r="J15" s="7"/>
      <c r="K15" s="23"/>
      <c r="L15" s="23"/>
    </row>
    <row r="16" spans="1:12" ht="16.5" thickBot="1" x14ac:dyDescent="0.3">
      <c r="A16" s="5"/>
      <c r="B16" s="5"/>
      <c r="C16" s="5"/>
      <c r="D16" s="5" t="s">
        <v>77</v>
      </c>
      <c r="E16" s="5"/>
      <c r="F16" s="8">
        <v>30163</v>
      </c>
      <c r="G16" s="5"/>
      <c r="H16" s="8">
        <v>18580</v>
      </c>
      <c r="I16" s="5"/>
      <c r="J16" s="8">
        <f>ROUND((F16-H16),5)</f>
        <v>11583</v>
      </c>
      <c r="K16" s="23"/>
      <c r="L16" s="23"/>
    </row>
    <row r="17" spans="1:12" ht="15.75" x14ac:dyDescent="0.25">
      <c r="A17" s="5"/>
      <c r="B17" s="5"/>
      <c r="C17" s="5" t="s">
        <v>5</v>
      </c>
      <c r="D17" s="5"/>
      <c r="E17" s="5"/>
      <c r="F17" s="7">
        <f>ROUND(SUM(F15:F16),5)</f>
        <v>30163</v>
      </c>
      <c r="G17" s="5"/>
      <c r="H17" s="7">
        <f>ROUND(SUM(H15:H16),5)</f>
        <v>18580</v>
      </c>
      <c r="I17" s="5"/>
      <c r="J17" s="7">
        <f>ROUND((F17-H17),5)</f>
        <v>11583</v>
      </c>
      <c r="K17" s="23"/>
      <c r="L17" s="23"/>
    </row>
    <row r="18" spans="1:12" ht="30" customHeight="1" x14ac:dyDescent="0.25">
      <c r="A18" s="5"/>
      <c r="B18" s="5"/>
      <c r="C18" s="5" t="s">
        <v>6</v>
      </c>
      <c r="D18" s="5"/>
      <c r="E18" s="5"/>
      <c r="F18" s="7"/>
      <c r="G18" s="5"/>
      <c r="H18" s="7"/>
      <c r="I18" s="5"/>
      <c r="J18" s="7"/>
      <c r="K18" s="23"/>
      <c r="L18" s="23"/>
    </row>
    <row r="19" spans="1:12" ht="15.75" x14ac:dyDescent="0.25">
      <c r="A19" s="5"/>
      <c r="B19" s="5"/>
      <c r="C19" s="5"/>
      <c r="D19" s="5" t="s">
        <v>78</v>
      </c>
      <c r="E19" s="5"/>
      <c r="F19" s="7">
        <v>4510</v>
      </c>
      <c r="G19" s="5"/>
      <c r="H19" s="7">
        <v>7786</v>
      </c>
      <c r="I19" s="5"/>
      <c r="J19" s="7">
        <f>ROUND((F19-H19),5)</f>
        <v>-3276</v>
      </c>
      <c r="K19" s="23"/>
      <c r="L19" s="23"/>
    </row>
    <row r="20" spans="1:12" ht="16.5" thickBot="1" x14ac:dyDescent="0.3">
      <c r="A20" s="5"/>
      <c r="B20" s="5"/>
      <c r="C20" s="5"/>
      <c r="D20" s="5" t="s">
        <v>112</v>
      </c>
      <c r="E20" s="5"/>
      <c r="F20" s="9">
        <v>0</v>
      </c>
      <c r="G20" s="5"/>
      <c r="H20" s="9">
        <v>255</v>
      </c>
      <c r="I20" s="5"/>
      <c r="J20" s="9">
        <f>ROUND((F20-H20),5)</f>
        <v>-255</v>
      </c>
      <c r="K20" s="23"/>
      <c r="L20" s="23"/>
    </row>
    <row r="21" spans="1:12" ht="16.5" thickBot="1" x14ac:dyDescent="0.3">
      <c r="A21" s="5"/>
      <c r="B21" s="5"/>
      <c r="C21" s="5" t="s">
        <v>7</v>
      </c>
      <c r="D21" s="5"/>
      <c r="E21" s="5"/>
      <c r="F21" s="10">
        <f>ROUND(SUM(F18:F20),5)</f>
        <v>4510</v>
      </c>
      <c r="G21" s="5"/>
      <c r="H21" s="10">
        <f>ROUND(SUM(H18:H20),5)</f>
        <v>8041</v>
      </c>
      <c r="I21" s="5"/>
      <c r="J21" s="10">
        <f>ROUND((F21-H21),5)</f>
        <v>-3531</v>
      </c>
      <c r="K21" s="23"/>
      <c r="L21" s="23"/>
    </row>
    <row r="22" spans="1:12" ht="30" customHeight="1" x14ac:dyDescent="0.25">
      <c r="A22" s="5"/>
      <c r="B22" s="5" t="s">
        <v>8</v>
      </c>
      <c r="C22" s="5"/>
      <c r="D22" s="5"/>
      <c r="E22" s="5"/>
      <c r="F22" s="7">
        <f>ROUND(F7+F14+F17+F21,5)</f>
        <v>604016</v>
      </c>
      <c r="G22" s="5"/>
      <c r="H22" s="7">
        <f>ROUND(H7+H14+H17+H21,5)</f>
        <v>1074716</v>
      </c>
      <c r="I22" s="5"/>
      <c r="J22" s="7">
        <f>ROUND((F22-H22),5)</f>
        <v>-470700</v>
      </c>
      <c r="K22" s="23"/>
      <c r="L22" s="23"/>
    </row>
    <row r="23" spans="1:12" ht="30" customHeight="1" x14ac:dyDescent="0.25">
      <c r="A23" s="5"/>
      <c r="B23" s="5" t="s">
        <v>9</v>
      </c>
      <c r="C23" s="5"/>
      <c r="D23" s="5"/>
      <c r="E23" s="5"/>
      <c r="F23" s="7"/>
      <c r="G23" s="5"/>
      <c r="H23" s="7"/>
      <c r="I23" s="5"/>
      <c r="J23" s="7"/>
      <c r="K23" s="23"/>
      <c r="L23" s="23"/>
    </row>
    <row r="24" spans="1:12" ht="15.75" x14ac:dyDescent="0.25">
      <c r="A24" s="5"/>
      <c r="B24" s="5"/>
      <c r="C24" s="5" t="s">
        <v>79</v>
      </c>
      <c r="D24" s="5"/>
      <c r="E24" s="5"/>
      <c r="F24" s="7">
        <v>670034</v>
      </c>
      <c r="G24" s="5"/>
      <c r="H24" s="7">
        <v>664669</v>
      </c>
      <c r="I24" s="5"/>
      <c r="J24" s="7">
        <f>ROUND((F24-H24),5)</f>
        <v>5365</v>
      </c>
      <c r="K24" s="23"/>
      <c r="L24" s="23"/>
    </row>
    <row r="25" spans="1:12" ht="16.5" thickBot="1" x14ac:dyDescent="0.3">
      <c r="A25" s="5"/>
      <c r="B25" s="5"/>
      <c r="C25" s="5" t="s">
        <v>80</v>
      </c>
      <c r="D25" s="5"/>
      <c r="E25" s="5"/>
      <c r="F25" s="8">
        <v>-199536</v>
      </c>
      <c r="G25" s="5"/>
      <c r="H25" s="8">
        <v>-164961</v>
      </c>
      <c r="I25" s="5"/>
      <c r="J25" s="8">
        <f>ROUND((F25-H25),5)</f>
        <v>-34575</v>
      </c>
      <c r="K25" s="23"/>
      <c r="L25" s="23"/>
    </row>
    <row r="26" spans="1:12" ht="15.75" x14ac:dyDescent="0.25">
      <c r="A26" s="5"/>
      <c r="B26" s="5" t="s">
        <v>10</v>
      </c>
      <c r="C26" s="5"/>
      <c r="D26" s="5"/>
      <c r="E26" s="5"/>
      <c r="F26" s="7">
        <f>ROUND(SUM(F23:F25),5)</f>
        <v>470498</v>
      </c>
      <c r="G26" s="5"/>
      <c r="H26" s="7">
        <f>ROUND(SUM(H23:H25),5)</f>
        <v>499708</v>
      </c>
      <c r="I26" s="5"/>
      <c r="J26" s="7">
        <f>ROUND((F26-H26),5)</f>
        <v>-29210</v>
      </c>
      <c r="K26" s="23"/>
      <c r="L26" s="23"/>
    </row>
    <row r="27" spans="1:12" ht="30" customHeight="1" x14ac:dyDescent="0.25">
      <c r="A27" s="5"/>
      <c r="B27" s="5" t="s">
        <v>11</v>
      </c>
      <c r="C27" s="5"/>
      <c r="D27" s="5"/>
      <c r="E27" s="5"/>
      <c r="F27" s="7"/>
      <c r="G27" s="5"/>
      <c r="H27" s="7"/>
      <c r="I27" s="5"/>
      <c r="J27" s="7"/>
      <c r="K27" s="23"/>
      <c r="L27" s="23"/>
    </row>
    <row r="28" spans="1:12" ht="15.75" x14ac:dyDescent="0.25">
      <c r="A28" s="5"/>
      <c r="B28" s="5"/>
      <c r="C28" s="5" t="s">
        <v>81</v>
      </c>
      <c r="D28" s="5"/>
      <c r="E28" s="5"/>
      <c r="F28" s="7">
        <v>1942603</v>
      </c>
      <c r="G28" s="5"/>
      <c r="H28" s="7">
        <v>1522058</v>
      </c>
      <c r="I28" s="5"/>
      <c r="J28" s="7">
        <f>ROUND((F28-H28),5)</f>
        <v>420545</v>
      </c>
      <c r="K28" s="23"/>
      <c r="L28" s="23"/>
    </row>
    <row r="29" spans="1:12" ht="16.5" thickBot="1" x14ac:dyDescent="0.3">
      <c r="A29" s="5"/>
      <c r="B29" s="5"/>
      <c r="C29" s="5" t="s">
        <v>82</v>
      </c>
      <c r="D29" s="5"/>
      <c r="E29" s="5"/>
      <c r="F29" s="9">
        <v>279373</v>
      </c>
      <c r="G29" s="5"/>
      <c r="H29" s="9">
        <v>338460</v>
      </c>
      <c r="I29" s="5"/>
      <c r="J29" s="9">
        <f>ROUND((F29-H29),5)</f>
        <v>-59087</v>
      </c>
      <c r="K29" s="23"/>
      <c r="L29" s="23" t="s">
        <v>109</v>
      </c>
    </row>
    <row r="30" spans="1:12" ht="16.5" thickBot="1" x14ac:dyDescent="0.3">
      <c r="A30" s="5"/>
      <c r="B30" s="5" t="s">
        <v>12</v>
      </c>
      <c r="C30" s="5"/>
      <c r="D30" s="5"/>
      <c r="E30" s="5"/>
      <c r="F30" s="11">
        <f>ROUND(SUM(F27:F29),5)</f>
        <v>2221976</v>
      </c>
      <c r="G30" s="5"/>
      <c r="H30" s="11">
        <f>ROUND(SUM(H27:H29),5)</f>
        <v>1860518</v>
      </c>
      <c r="I30" s="5"/>
      <c r="J30" s="11">
        <f>ROUND((F30-H30),5)</f>
        <v>361458</v>
      </c>
      <c r="K30" s="23"/>
      <c r="L30" s="23"/>
    </row>
    <row r="31" spans="1:12" s="13" customFormat="1" ht="30" customHeight="1" thickBot="1" x14ac:dyDescent="0.3">
      <c r="A31" s="5" t="s">
        <v>13</v>
      </c>
      <c r="B31" s="5"/>
      <c r="C31" s="5"/>
      <c r="D31" s="5"/>
      <c r="E31" s="5"/>
      <c r="F31" s="12">
        <f>ROUND(F6+F22+F26+F30,5)</f>
        <v>3296490</v>
      </c>
      <c r="G31" s="3"/>
      <c r="H31" s="12">
        <f>ROUND(H6+H22+H26+H30,5)</f>
        <v>3434942</v>
      </c>
      <c r="I31" s="3"/>
      <c r="J31" s="12">
        <f>ROUND((F31-H31),5)</f>
        <v>-138452</v>
      </c>
      <c r="K31" s="24"/>
      <c r="L31" s="24"/>
    </row>
    <row r="32" spans="1:12" ht="31.5" customHeight="1" thickTop="1" x14ac:dyDescent="0.25">
      <c r="A32" s="5" t="s">
        <v>14</v>
      </c>
      <c r="B32" s="5"/>
      <c r="C32" s="5"/>
      <c r="D32" s="5"/>
      <c r="E32" s="5"/>
      <c r="F32" s="7"/>
      <c r="G32" s="5"/>
      <c r="H32" s="7"/>
      <c r="I32" s="5"/>
      <c r="J32" s="7"/>
      <c r="K32" s="23"/>
      <c r="L32" s="23"/>
    </row>
    <row r="33" spans="1:12" ht="15.75" x14ac:dyDescent="0.25">
      <c r="A33" s="5"/>
      <c r="B33" s="5" t="s">
        <v>15</v>
      </c>
      <c r="C33" s="5"/>
      <c r="D33" s="5"/>
      <c r="E33" s="5"/>
      <c r="F33" s="7"/>
      <c r="G33" s="5"/>
      <c r="H33" s="7"/>
      <c r="I33" s="5"/>
      <c r="J33" s="7"/>
      <c r="K33" s="23"/>
      <c r="L33" s="23"/>
    </row>
    <row r="34" spans="1:12" ht="15.75" x14ac:dyDescent="0.25">
      <c r="A34" s="5"/>
      <c r="B34" s="5"/>
      <c r="C34" s="5" t="s">
        <v>16</v>
      </c>
      <c r="D34" s="5"/>
      <c r="E34" s="5"/>
      <c r="F34" s="7"/>
      <c r="G34" s="5"/>
      <c r="H34" s="7"/>
      <c r="I34" s="5"/>
      <c r="J34" s="7"/>
      <c r="K34" s="23"/>
      <c r="L34" s="23"/>
    </row>
    <row r="35" spans="1:12" ht="15.75" x14ac:dyDescent="0.25">
      <c r="A35" s="5"/>
      <c r="B35" s="5"/>
      <c r="C35" s="5"/>
      <c r="D35" s="5" t="s">
        <v>17</v>
      </c>
      <c r="E35" s="5"/>
      <c r="F35" s="7"/>
      <c r="G35" s="5"/>
      <c r="H35" s="7"/>
      <c r="I35" s="5"/>
      <c r="J35" s="7"/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83</v>
      </c>
      <c r="F36" s="8">
        <v>26255</v>
      </c>
      <c r="G36" s="5"/>
      <c r="H36" s="8">
        <v>31553</v>
      </c>
      <c r="I36" s="5"/>
      <c r="J36" s="8">
        <f>ROUND((F36-H36),5)</f>
        <v>-5298</v>
      </c>
      <c r="K36" s="23"/>
      <c r="L36" s="23"/>
    </row>
    <row r="37" spans="1:12" ht="15.75" x14ac:dyDescent="0.25">
      <c r="A37" s="5"/>
      <c r="B37" s="5"/>
      <c r="C37" s="5"/>
      <c r="D37" s="5" t="s">
        <v>84</v>
      </c>
      <c r="E37" s="5"/>
      <c r="F37" s="7">
        <f>ROUND(SUM(F35:F36),5)</f>
        <v>26255</v>
      </c>
      <c r="G37" s="5"/>
      <c r="H37" s="7">
        <f>ROUND(SUM(H35:H36),5)</f>
        <v>31553</v>
      </c>
      <c r="I37" s="5"/>
      <c r="J37" s="7">
        <f>ROUND((F37-H37),5)</f>
        <v>-5298</v>
      </c>
      <c r="K37" s="23"/>
      <c r="L37" s="23"/>
    </row>
    <row r="38" spans="1:12" ht="30" customHeight="1" x14ac:dyDescent="0.25">
      <c r="A38" s="5"/>
      <c r="B38" s="5"/>
      <c r="C38" s="5"/>
      <c r="D38" s="5" t="s">
        <v>18</v>
      </c>
      <c r="E38" s="5"/>
      <c r="F38" s="7"/>
      <c r="G38" s="5"/>
      <c r="H38" s="7"/>
      <c r="I38" s="5"/>
      <c r="J38" s="7"/>
      <c r="K38" s="23"/>
      <c r="L38" s="23"/>
    </row>
    <row r="39" spans="1:12" ht="16.5" thickBot="1" x14ac:dyDescent="0.3">
      <c r="A39" s="5"/>
      <c r="B39" s="5"/>
      <c r="C39" s="5"/>
      <c r="D39" s="5"/>
      <c r="E39" s="5" t="s">
        <v>85</v>
      </c>
      <c r="F39" s="8">
        <v>591</v>
      </c>
      <c r="G39" s="5"/>
      <c r="H39" s="8">
        <v>5993</v>
      </c>
      <c r="I39" s="5"/>
      <c r="J39" s="8">
        <f>ROUND((F39-H39),5)</f>
        <v>-5402</v>
      </c>
      <c r="K39" s="23"/>
      <c r="L39" s="23"/>
    </row>
    <row r="40" spans="1:12" ht="15.75" x14ac:dyDescent="0.25">
      <c r="A40" s="5"/>
      <c r="B40" s="5"/>
      <c r="C40" s="5"/>
      <c r="D40" s="5" t="s">
        <v>86</v>
      </c>
      <c r="E40" s="5"/>
      <c r="F40" s="7">
        <f>ROUND(SUM(F38:F39),5)</f>
        <v>591</v>
      </c>
      <c r="G40" s="5"/>
      <c r="H40" s="7">
        <f>ROUND(SUM(H38:H39),5)</f>
        <v>5993</v>
      </c>
      <c r="I40" s="5"/>
      <c r="J40" s="7">
        <f>ROUND((F40-H40),5)</f>
        <v>-5402</v>
      </c>
      <c r="K40" s="23"/>
      <c r="L40" s="23"/>
    </row>
    <row r="41" spans="1:12" ht="30" customHeight="1" x14ac:dyDescent="0.25">
      <c r="A41" s="5"/>
      <c r="B41" s="5"/>
      <c r="C41" s="5"/>
      <c r="D41" s="5" t="s">
        <v>19</v>
      </c>
      <c r="E41" s="5"/>
      <c r="F41" s="7"/>
      <c r="G41" s="5"/>
      <c r="H41" s="7"/>
      <c r="I41" s="5"/>
      <c r="J41" s="7"/>
      <c r="K41" s="23"/>
      <c r="L41" s="23"/>
    </row>
    <row r="42" spans="1:12" ht="15.75" x14ac:dyDescent="0.25">
      <c r="A42" s="5"/>
      <c r="B42" s="5"/>
      <c r="C42" s="5"/>
      <c r="D42" s="5"/>
      <c r="E42" s="5" t="s">
        <v>87</v>
      </c>
      <c r="F42" s="7">
        <v>11737</v>
      </c>
      <c r="G42" s="5"/>
      <c r="H42" s="7">
        <v>5523</v>
      </c>
      <c r="I42" s="5"/>
      <c r="J42" s="7">
        <f t="shared" ref="J42:J50" si="1">ROUND((F42-H42),5)</f>
        <v>6214</v>
      </c>
      <c r="K42" s="23"/>
      <c r="L42" s="23"/>
    </row>
    <row r="43" spans="1:12" ht="15.75" x14ac:dyDescent="0.25">
      <c r="A43" s="5"/>
      <c r="B43" s="5"/>
      <c r="C43" s="5"/>
      <c r="D43" s="5"/>
      <c r="E43" s="5" t="s">
        <v>88</v>
      </c>
      <c r="F43" s="7">
        <v>18333</v>
      </c>
      <c r="G43" s="5"/>
      <c r="H43" s="7">
        <v>18333</v>
      </c>
      <c r="I43" s="5"/>
      <c r="J43" s="7">
        <f t="shared" si="1"/>
        <v>0</v>
      </c>
      <c r="K43" s="23"/>
      <c r="L43" s="23"/>
    </row>
    <row r="44" spans="1:12" ht="15.75" x14ac:dyDescent="0.25">
      <c r="A44" s="5"/>
      <c r="B44" s="5"/>
      <c r="C44" s="5"/>
      <c r="D44" s="5"/>
      <c r="E44" s="5" t="s">
        <v>89</v>
      </c>
      <c r="F44" s="7">
        <v>33640</v>
      </c>
      <c r="G44" s="5"/>
      <c r="H44" s="7">
        <v>36369</v>
      </c>
      <c r="I44" s="5"/>
      <c r="J44" s="7">
        <f t="shared" si="1"/>
        <v>-2729</v>
      </c>
      <c r="K44" s="23"/>
      <c r="L44" s="23"/>
    </row>
    <row r="45" spans="1:12" ht="15.75" x14ac:dyDescent="0.25">
      <c r="A45" s="5"/>
      <c r="B45" s="5"/>
      <c r="C45" s="5"/>
      <c r="D45" s="5"/>
      <c r="E45" s="5" t="s">
        <v>90</v>
      </c>
      <c r="F45" s="7">
        <v>435411</v>
      </c>
      <c r="G45" s="5"/>
      <c r="H45" s="7">
        <v>439976</v>
      </c>
      <c r="I45" s="5"/>
      <c r="J45" s="7">
        <f t="shared" si="1"/>
        <v>-4565</v>
      </c>
      <c r="K45" s="23"/>
      <c r="L45" s="23"/>
    </row>
    <row r="46" spans="1:12" ht="15.75" x14ac:dyDescent="0.25">
      <c r="A46" s="5"/>
      <c r="B46" s="5"/>
      <c r="C46" s="5"/>
      <c r="D46" s="5"/>
      <c r="E46" s="5" t="s">
        <v>106</v>
      </c>
      <c r="F46" s="7">
        <v>0</v>
      </c>
      <c r="G46" s="5"/>
      <c r="H46" s="7">
        <v>5500</v>
      </c>
      <c r="I46" s="5"/>
      <c r="J46" s="7">
        <f t="shared" si="1"/>
        <v>-5500</v>
      </c>
      <c r="K46" s="23"/>
      <c r="L46" s="23"/>
    </row>
    <row r="47" spans="1:12" ht="15.75" x14ac:dyDescent="0.25">
      <c r="A47" s="5"/>
      <c r="B47" s="5"/>
      <c r="C47" s="5"/>
      <c r="D47" s="5"/>
      <c r="E47" s="5" t="s">
        <v>104</v>
      </c>
      <c r="F47" s="7">
        <v>7900</v>
      </c>
      <c r="G47" s="5"/>
      <c r="H47" s="7">
        <v>0</v>
      </c>
      <c r="I47" s="5"/>
      <c r="J47" s="7">
        <f t="shared" si="1"/>
        <v>7900</v>
      </c>
      <c r="K47" s="23"/>
      <c r="L47" s="23"/>
    </row>
    <row r="48" spans="1:12" ht="16.5" thickBot="1" x14ac:dyDescent="0.3">
      <c r="A48" s="5"/>
      <c r="B48" s="5"/>
      <c r="C48" s="5"/>
      <c r="D48" s="5"/>
      <c r="E48" s="5" t="s">
        <v>91</v>
      </c>
      <c r="F48" s="9">
        <v>5846</v>
      </c>
      <c r="G48" s="5"/>
      <c r="H48" s="9">
        <v>5507</v>
      </c>
      <c r="I48" s="5"/>
      <c r="J48" s="9">
        <f t="shared" si="1"/>
        <v>339</v>
      </c>
      <c r="K48" s="23"/>
      <c r="L48" s="23"/>
    </row>
    <row r="49" spans="1:12" ht="16.5" thickBot="1" x14ac:dyDescent="0.3">
      <c r="A49" s="5"/>
      <c r="B49" s="5"/>
      <c r="C49" s="5"/>
      <c r="D49" s="5" t="s">
        <v>20</v>
      </c>
      <c r="E49" s="5"/>
      <c r="F49" s="10">
        <f>ROUND(SUM(F41:F48),5)</f>
        <v>512867</v>
      </c>
      <c r="G49" s="5"/>
      <c r="H49" s="10">
        <f>ROUND(SUM(H41:H48),5)</f>
        <v>511208</v>
      </c>
      <c r="I49" s="5"/>
      <c r="J49" s="10">
        <f t="shared" si="1"/>
        <v>1659</v>
      </c>
      <c r="K49" s="23"/>
      <c r="L49" s="23"/>
    </row>
    <row r="50" spans="1:12" ht="30" customHeight="1" x14ac:dyDescent="0.25">
      <c r="A50" s="5"/>
      <c r="B50" s="5"/>
      <c r="C50" s="5" t="s">
        <v>21</v>
      </c>
      <c r="D50" s="5"/>
      <c r="E50" s="5"/>
      <c r="F50" s="7">
        <f>ROUND(F34+F37+F40+F49,5)</f>
        <v>539713</v>
      </c>
      <c r="G50" s="5"/>
      <c r="H50" s="7">
        <f>ROUND(H34+H37+H40+H49,5)</f>
        <v>548754</v>
      </c>
      <c r="I50" s="5"/>
      <c r="J50" s="7">
        <f t="shared" si="1"/>
        <v>-9041</v>
      </c>
      <c r="K50" s="23"/>
      <c r="L50" s="23"/>
    </row>
    <row r="51" spans="1:12" ht="30" customHeight="1" x14ac:dyDescent="0.25">
      <c r="A51" s="5"/>
      <c r="B51" s="5"/>
      <c r="C51" s="5" t="s">
        <v>22</v>
      </c>
      <c r="D51" s="5"/>
      <c r="E51" s="5"/>
      <c r="F51" s="7"/>
      <c r="G51" s="5"/>
      <c r="H51" s="7"/>
      <c r="I51" s="5"/>
      <c r="J51" s="7"/>
      <c r="K51" s="23"/>
      <c r="L51" s="23"/>
    </row>
    <row r="52" spans="1:12" ht="16.5" thickBot="1" x14ac:dyDescent="0.3">
      <c r="A52" s="5"/>
      <c r="B52" s="5"/>
      <c r="C52" s="5"/>
      <c r="D52" s="5" t="s">
        <v>107</v>
      </c>
      <c r="E52" s="5"/>
      <c r="F52" s="9">
        <v>6511</v>
      </c>
      <c r="G52" s="5"/>
      <c r="H52" s="9">
        <v>12497</v>
      </c>
      <c r="I52" s="5"/>
      <c r="J52" s="9">
        <f>ROUND((F52-H52),5)</f>
        <v>-5986</v>
      </c>
      <c r="K52" s="23"/>
      <c r="L52" s="23"/>
    </row>
    <row r="53" spans="1:12" ht="16.5" thickBot="1" x14ac:dyDescent="0.3">
      <c r="A53" s="5"/>
      <c r="B53" s="5"/>
      <c r="C53" s="5" t="s">
        <v>108</v>
      </c>
      <c r="D53" s="5"/>
      <c r="E53" s="5"/>
      <c r="F53" s="10">
        <f>ROUND(SUM(F51:F52),5)</f>
        <v>6511</v>
      </c>
      <c r="G53" s="5"/>
      <c r="H53" s="10">
        <f>ROUND(SUM(H51:H52),5)</f>
        <v>12497</v>
      </c>
      <c r="I53" s="5"/>
      <c r="J53" s="10">
        <f>ROUND((F53-H53),5)</f>
        <v>-5986</v>
      </c>
      <c r="K53" s="23"/>
      <c r="L53" s="23"/>
    </row>
    <row r="54" spans="1:12" ht="30" customHeight="1" x14ac:dyDescent="0.25">
      <c r="A54" s="5"/>
      <c r="B54" s="5" t="s">
        <v>23</v>
      </c>
      <c r="C54" s="5"/>
      <c r="D54" s="5"/>
      <c r="E54" s="5"/>
      <c r="F54" s="7">
        <f>ROUND(F33+F50+F53,5)</f>
        <v>546224</v>
      </c>
      <c r="G54" s="5"/>
      <c r="H54" s="7">
        <f>ROUND(H33+H50+H53,5)</f>
        <v>561251</v>
      </c>
      <c r="I54" s="5"/>
      <c r="J54" s="7">
        <f>ROUND((F54-H54),5)</f>
        <v>-15027</v>
      </c>
      <c r="K54" s="23"/>
      <c r="L54" s="23"/>
    </row>
    <row r="55" spans="1:12" ht="30" customHeight="1" x14ac:dyDescent="0.25">
      <c r="A55" s="5"/>
      <c r="B55" s="5" t="s">
        <v>24</v>
      </c>
      <c r="C55" s="5"/>
      <c r="D55" s="5"/>
      <c r="E55" s="5"/>
      <c r="F55" s="7"/>
      <c r="G55" s="5"/>
      <c r="H55" s="7"/>
      <c r="I55" s="5"/>
      <c r="J55" s="7"/>
      <c r="K55" s="23"/>
      <c r="L55" s="23"/>
    </row>
    <row r="56" spans="1:12" ht="15.75" x14ac:dyDescent="0.25">
      <c r="A56" s="5"/>
      <c r="B56" s="5"/>
      <c r="C56" s="5" t="s">
        <v>92</v>
      </c>
      <c r="D56" s="5"/>
      <c r="E56" s="5"/>
      <c r="F56" s="7">
        <v>2210693</v>
      </c>
      <c r="G56" s="5"/>
      <c r="H56" s="7">
        <v>2210693</v>
      </c>
      <c r="I56" s="5"/>
      <c r="J56" s="7">
        <f t="shared" ref="J56:J61" si="2">ROUND((F56-H56),5)</f>
        <v>0</v>
      </c>
      <c r="K56" s="23"/>
      <c r="L56" s="23"/>
    </row>
    <row r="57" spans="1:12" ht="15.75" x14ac:dyDescent="0.25">
      <c r="A57" s="5"/>
      <c r="B57" s="5"/>
      <c r="C57" s="5" t="s">
        <v>93</v>
      </c>
      <c r="D57" s="5"/>
      <c r="E57" s="5"/>
      <c r="F57" s="7">
        <v>283230</v>
      </c>
      <c r="G57" s="5"/>
      <c r="H57" s="7">
        <v>283230</v>
      </c>
      <c r="I57" s="5"/>
      <c r="J57" s="7">
        <f t="shared" si="2"/>
        <v>0</v>
      </c>
      <c r="K57" s="23"/>
      <c r="L57" s="23"/>
    </row>
    <row r="58" spans="1:12" ht="15.75" x14ac:dyDescent="0.25">
      <c r="A58" s="5"/>
      <c r="B58" s="5"/>
      <c r="C58" s="5" t="s">
        <v>94</v>
      </c>
      <c r="D58" s="5"/>
      <c r="E58" s="5"/>
      <c r="F58" s="7">
        <v>250088</v>
      </c>
      <c r="G58" s="5"/>
      <c r="H58" s="7">
        <v>345555</v>
      </c>
      <c r="I58" s="5"/>
      <c r="J58" s="7">
        <f t="shared" si="2"/>
        <v>-95467</v>
      </c>
      <c r="K58" s="23"/>
      <c r="L58" s="23"/>
    </row>
    <row r="59" spans="1:12" ht="16.5" thickBot="1" x14ac:dyDescent="0.3">
      <c r="A59" s="5"/>
      <c r="B59" s="5"/>
      <c r="C59" s="5" t="s">
        <v>25</v>
      </c>
      <c r="D59" s="5"/>
      <c r="E59" s="5"/>
      <c r="F59" s="9">
        <v>6253</v>
      </c>
      <c r="G59" s="5"/>
      <c r="H59" s="9">
        <v>34214</v>
      </c>
      <c r="I59" s="5"/>
      <c r="J59" s="9">
        <f t="shared" si="2"/>
        <v>-27961</v>
      </c>
      <c r="K59" s="23"/>
      <c r="L59" s="23"/>
    </row>
    <row r="60" spans="1:12" ht="16.5" thickBot="1" x14ac:dyDescent="0.3">
      <c r="A60" s="5"/>
      <c r="B60" s="5" t="s">
        <v>26</v>
      </c>
      <c r="C60" s="5"/>
      <c r="D60" s="5"/>
      <c r="E60" s="5"/>
      <c r="F60" s="11">
        <f>ROUND(SUM(F55:F59),5)</f>
        <v>2750264</v>
      </c>
      <c r="G60" s="5"/>
      <c r="H60" s="11">
        <f>ROUND(SUM(H55:H59),5)</f>
        <v>2873692</v>
      </c>
      <c r="I60" s="5"/>
      <c r="J60" s="11">
        <f t="shared" si="2"/>
        <v>-123428</v>
      </c>
      <c r="K60" s="23"/>
      <c r="L60" s="23"/>
    </row>
    <row r="61" spans="1:12" s="13" customFormat="1" ht="30" customHeight="1" thickBot="1" x14ac:dyDescent="0.3">
      <c r="A61" s="5" t="s">
        <v>27</v>
      </c>
      <c r="B61" s="5"/>
      <c r="C61" s="5"/>
      <c r="D61" s="5"/>
      <c r="E61" s="5"/>
      <c r="F61" s="12">
        <f>ROUND(F32+F54+F60,5)</f>
        <v>3296488</v>
      </c>
      <c r="G61" s="3"/>
      <c r="H61" s="12">
        <f>ROUND(H32+H54+H60,5)</f>
        <v>3434943</v>
      </c>
      <c r="I61" s="3"/>
      <c r="J61" s="12">
        <f t="shared" si="2"/>
        <v>-138455</v>
      </c>
      <c r="K61" s="24"/>
      <c r="L61" s="24"/>
    </row>
    <row r="62" spans="1:12" ht="16.5" thickTop="1" x14ac:dyDescent="0.25">
      <c r="A62" s="6"/>
      <c r="B62" s="6"/>
      <c r="C62" s="6"/>
      <c r="D62" s="6"/>
      <c r="E62" s="6"/>
      <c r="F62" s="20"/>
      <c r="G62" s="20"/>
      <c r="H62" s="20"/>
      <c r="I62" s="20"/>
      <c r="J62" s="20"/>
      <c r="K62" s="23"/>
      <c r="L62" s="23"/>
    </row>
  </sheetData>
  <mergeCells count="3">
    <mergeCell ref="A1:K1"/>
    <mergeCell ref="A2:K2"/>
    <mergeCell ref="A3:K3"/>
  </mergeCells>
  <printOptions horizontalCentered="1"/>
  <pageMargins left="0.25" right="0.25" top="0.75" bottom="0.75" header="0.3" footer="0.3"/>
  <pageSetup scale="71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355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3554" r:id="rId4" name="HEADER"/>
      </mc:Fallback>
    </mc:AlternateContent>
    <mc:AlternateContent xmlns:mc="http://schemas.openxmlformats.org/markup-compatibility/2006">
      <mc:Choice Requires="x14">
        <control shapeId="2355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3553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48"/>
  <sheetViews>
    <sheetView topLeftCell="A10" workbookViewId="0">
      <selection activeCell="L38" sqref="L38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85546875" style="2" bestFit="1" customWidth="1"/>
    <col min="7" max="7" width="2.28515625" style="2" customWidth="1"/>
    <col min="8" max="8" width="14.85546875" style="2" bestFit="1" customWidth="1"/>
    <col min="9" max="9" width="2.28515625" style="2" customWidth="1"/>
    <col min="10" max="10" width="11.7109375" style="2" bestFit="1" customWidth="1"/>
    <col min="11" max="11" width="1.7109375" customWidth="1"/>
    <col min="12" max="12" width="46.2851562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42165</v>
      </c>
    </row>
    <row r="2" spans="1:12" ht="15.75" x14ac:dyDescent="0.25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140</v>
      </c>
      <c r="G5" s="17"/>
      <c r="H5" s="4" t="s">
        <v>141</v>
      </c>
      <c r="I5" s="17"/>
      <c r="J5" s="4" t="s">
        <v>95</v>
      </c>
      <c r="K5" s="26"/>
      <c r="L5" s="25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/>
      <c r="D8" s="5"/>
      <c r="E8" s="5" t="s">
        <v>30</v>
      </c>
      <c r="F8" s="7">
        <v>560340</v>
      </c>
      <c r="G8" s="5"/>
      <c r="H8" s="7">
        <v>569567</v>
      </c>
      <c r="I8" s="5"/>
      <c r="J8" s="7">
        <f t="shared" ref="J8:J13" si="0">ROUND((F8-H8),5)</f>
        <v>-9227</v>
      </c>
      <c r="K8" s="23"/>
      <c r="L8" s="23"/>
    </row>
    <row r="9" spans="1:12" ht="45.75" x14ac:dyDescent="0.25">
      <c r="A9" s="5"/>
      <c r="B9" s="5"/>
      <c r="C9" s="5"/>
      <c r="D9" s="5"/>
      <c r="E9" s="5" t="s">
        <v>31</v>
      </c>
      <c r="F9" s="7">
        <v>114303</v>
      </c>
      <c r="G9" s="5"/>
      <c r="H9" s="7">
        <v>120087</v>
      </c>
      <c r="I9" s="5"/>
      <c r="J9" s="7">
        <f t="shared" si="0"/>
        <v>-5784</v>
      </c>
      <c r="K9" s="23"/>
      <c r="L9" s="19" t="s">
        <v>125</v>
      </c>
    </row>
    <row r="10" spans="1:12" ht="30.75" x14ac:dyDescent="0.25">
      <c r="A10" s="5"/>
      <c r="B10" s="5"/>
      <c r="C10" s="5"/>
      <c r="D10" s="5"/>
      <c r="E10" s="5" t="s">
        <v>102</v>
      </c>
      <c r="F10" s="7">
        <v>41564</v>
      </c>
      <c r="G10" s="5"/>
      <c r="H10" s="7">
        <v>12477</v>
      </c>
      <c r="I10" s="5"/>
      <c r="J10" s="7">
        <f t="shared" si="0"/>
        <v>29087</v>
      </c>
      <c r="K10" s="23"/>
      <c r="L10" s="19" t="s">
        <v>142</v>
      </c>
    </row>
    <row r="11" spans="1:12" ht="16.5" thickBot="1" x14ac:dyDescent="0.3">
      <c r="A11" s="5"/>
      <c r="B11" s="5"/>
      <c r="C11" s="5"/>
      <c r="D11" s="5"/>
      <c r="E11" s="5" t="s">
        <v>113</v>
      </c>
      <c r="F11" s="9">
        <v>5100</v>
      </c>
      <c r="G11" s="5"/>
      <c r="H11" s="9">
        <v>14600</v>
      </c>
      <c r="I11" s="5"/>
      <c r="J11" s="9">
        <f t="shared" si="0"/>
        <v>-9500</v>
      </c>
      <c r="K11" s="23"/>
      <c r="L11" s="23" t="s">
        <v>124</v>
      </c>
    </row>
    <row r="12" spans="1:12" ht="16.5" thickBot="1" x14ac:dyDescent="0.3">
      <c r="A12" s="5"/>
      <c r="B12" s="5"/>
      <c r="C12" s="5"/>
      <c r="D12" s="5" t="s">
        <v>32</v>
      </c>
      <c r="E12" s="5"/>
      <c r="F12" s="10">
        <f>ROUND(SUM(F7:F11),5)</f>
        <v>721307</v>
      </c>
      <c r="G12" s="5"/>
      <c r="H12" s="10">
        <f>ROUND(SUM(H7:H11),5)</f>
        <v>716731</v>
      </c>
      <c r="I12" s="5"/>
      <c r="J12" s="10">
        <f t="shared" si="0"/>
        <v>4576</v>
      </c>
      <c r="K12" s="23"/>
      <c r="L12" s="23"/>
    </row>
    <row r="13" spans="1:12" ht="30" customHeight="1" x14ac:dyDescent="0.25">
      <c r="A13" s="5"/>
      <c r="B13" s="5"/>
      <c r="C13" s="5" t="s">
        <v>33</v>
      </c>
      <c r="D13" s="5"/>
      <c r="E13" s="5"/>
      <c r="F13" s="7">
        <f>F12</f>
        <v>721307</v>
      </c>
      <c r="G13" s="5"/>
      <c r="H13" s="7">
        <f>H12</f>
        <v>716731</v>
      </c>
      <c r="I13" s="5"/>
      <c r="J13" s="7">
        <f t="shared" si="0"/>
        <v>4576</v>
      </c>
      <c r="K13" s="23"/>
      <c r="L13" s="23"/>
    </row>
    <row r="14" spans="1:12" ht="30" customHeight="1" x14ac:dyDescent="0.25">
      <c r="A14" s="5"/>
      <c r="B14" s="5"/>
      <c r="C14" s="5"/>
      <c r="D14" s="5" t="s">
        <v>34</v>
      </c>
      <c r="E14" s="5"/>
      <c r="F14" s="7"/>
      <c r="G14" s="5"/>
      <c r="H14" s="7"/>
      <c r="I14" s="5"/>
      <c r="J14" s="7"/>
      <c r="K14" s="23"/>
      <c r="L14" s="23"/>
    </row>
    <row r="15" spans="1:12" ht="15.75" x14ac:dyDescent="0.25">
      <c r="A15" s="5"/>
      <c r="B15" s="5"/>
      <c r="C15" s="5"/>
      <c r="D15" s="5"/>
      <c r="E15" s="5" t="s">
        <v>105</v>
      </c>
      <c r="F15" s="7">
        <v>26613</v>
      </c>
      <c r="G15" s="5"/>
      <c r="H15" s="7">
        <v>0</v>
      </c>
      <c r="I15" s="5"/>
      <c r="J15" s="7">
        <f t="shared" ref="J15:J38" si="1">ROUND((F15-H15),5)</f>
        <v>26613</v>
      </c>
      <c r="K15" s="23"/>
      <c r="L15" s="23"/>
    </row>
    <row r="16" spans="1:12" ht="15.75" x14ac:dyDescent="0.25">
      <c r="A16" s="5"/>
      <c r="B16" s="5"/>
      <c r="C16" s="5"/>
      <c r="D16" s="5"/>
      <c r="E16" s="5" t="s">
        <v>114</v>
      </c>
      <c r="F16" s="7">
        <v>8550</v>
      </c>
      <c r="G16" s="5"/>
      <c r="H16" s="7">
        <v>0</v>
      </c>
      <c r="I16" s="5"/>
      <c r="J16" s="7">
        <f t="shared" si="1"/>
        <v>8550</v>
      </c>
      <c r="K16" s="23"/>
      <c r="L16" s="23"/>
    </row>
    <row r="17" spans="1:12" ht="15.75" x14ac:dyDescent="0.25">
      <c r="A17" s="5"/>
      <c r="B17" s="5"/>
      <c r="C17" s="5"/>
      <c r="D17" s="5"/>
      <c r="E17" s="5" t="s">
        <v>111</v>
      </c>
      <c r="F17" s="7">
        <v>1425</v>
      </c>
      <c r="G17" s="5"/>
      <c r="H17" s="7">
        <v>0</v>
      </c>
      <c r="I17" s="5"/>
      <c r="J17" s="7">
        <f t="shared" si="1"/>
        <v>1425</v>
      </c>
      <c r="K17" s="23"/>
      <c r="L17" s="23"/>
    </row>
    <row r="18" spans="1:12" ht="15.75" x14ac:dyDescent="0.25">
      <c r="A18" s="5"/>
      <c r="B18" s="5"/>
      <c r="C18" s="5"/>
      <c r="D18" s="5"/>
      <c r="E18" s="5" t="s">
        <v>35</v>
      </c>
      <c r="F18" s="7">
        <v>1700</v>
      </c>
      <c r="G18" s="5"/>
      <c r="H18" s="7">
        <v>1009</v>
      </c>
      <c r="I18" s="5"/>
      <c r="J18" s="7">
        <f t="shared" si="1"/>
        <v>691</v>
      </c>
      <c r="K18" s="23"/>
      <c r="L18" s="23"/>
    </row>
    <row r="19" spans="1:12" ht="15.75" x14ac:dyDescent="0.25">
      <c r="A19" s="5"/>
      <c r="B19" s="5"/>
      <c r="C19" s="5"/>
      <c r="D19" s="5"/>
      <c r="E19" s="5" t="s">
        <v>36</v>
      </c>
      <c r="F19" s="7">
        <v>4193</v>
      </c>
      <c r="G19" s="5"/>
      <c r="H19" s="7">
        <v>5103</v>
      </c>
      <c r="I19" s="5"/>
      <c r="J19" s="7">
        <f t="shared" si="1"/>
        <v>-910</v>
      </c>
      <c r="K19" s="23"/>
      <c r="L19" s="23"/>
    </row>
    <row r="20" spans="1:12" ht="15.75" x14ac:dyDescent="0.25">
      <c r="A20" s="5"/>
      <c r="B20" s="5"/>
      <c r="C20" s="5"/>
      <c r="D20" s="5"/>
      <c r="E20" s="5" t="s">
        <v>37</v>
      </c>
      <c r="F20" s="7">
        <v>5523</v>
      </c>
      <c r="G20" s="5"/>
      <c r="H20" s="7">
        <v>5523</v>
      </c>
      <c r="I20" s="5"/>
      <c r="J20" s="7">
        <f t="shared" si="1"/>
        <v>0</v>
      </c>
      <c r="K20" s="23"/>
      <c r="L20" s="23"/>
    </row>
    <row r="21" spans="1:12" ht="15.75" x14ac:dyDescent="0.25">
      <c r="A21" s="5"/>
      <c r="B21" s="5"/>
      <c r="C21" s="5"/>
      <c r="D21" s="5"/>
      <c r="E21" s="5" t="s">
        <v>38</v>
      </c>
      <c r="F21" s="7">
        <v>7897</v>
      </c>
      <c r="G21" s="5"/>
      <c r="H21" s="7">
        <v>23895</v>
      </c>
      <c r="I21" s="5"/>
      <c r="J21" s="7">
        <f t="shared" si="1"/>
        <v>-15998</v>
      </c>
      <c r="K21" s="23"/>
      <c r="L21" s="23" t="s">
        <v>143</v>
      </c>
    </row>
    <row r="22" spans="1:12" ht="15.75" x14ac:dyDescent="0.25">
      <c r="A22" s="5"/>
      <c r="B22" s="5"/>
      <c r="C22" s="5"/>
      <c r="D22" s="5"/>
      <c r="E22" s="5" t="s">
        <v>39</v>
      </c>
      <c r="F22" s="7">
        <v>1934</v>
      </c>
      <c r="G22" s="5"/>
      <c r="H22" s="7">
        <v>1737</v>
      </c>
      <c r="I22" s="5"/>
      <c r="J22" s="7">
        <f t="shared" si="1"/>
        <v>197</v>
      </c>
      <c r="K22" s="23"/>
      <c r="L22" s="23"/>
    </row>
    <row r="23" spans="1:12" ht="15.75" x14ac:dyDescent="0.25">
      <c r="A23" s="5"/>
      <c r="B23" s="5"/>
      <c r="C23" s="5"/>
      <c r="D23" s="5"/>
      <c r="E23" s="5" t="s">
        <v>40</v>
      </c>
      <c r="F23" s="7">
        <v>16923</v>
      </c>
      <c r="G23" s="5"/>
      <c r="H23" s="7">
        <v>13495</v>
      </c>
      <c r="I23" s="5"/>
      <c r="J23" s="7">
        <f t="shared" si="1"/>
        <v>3428</v>
      </c>
      <c r="K23" s="23"/>
      <c r="L23" s="23"/>
    </row>
    <row r="24" spans="1:12" ht="15.75" x14ac:dyDescent="0.25">
      <c r="A24" s="5"/>
      <c r="B24" s="5"/>
      <c r="C24" s="5"/>
      <c r="D24" s="5"/>
      <c r="E24" s="5" t="s">
        <v>41</v>
      </c>
      <c r="F24" s="7">
        <v>25900</v>
      </c>
      <c r="G24" s="5"/>
      <c r="H24" s="7">
        <v>23536</v>
      </c>
      <c r="I24" s="5"/>
      <c r="J24" s="7">
        <f t="shared" si="1"/>
        <v>2364</v>
      </c>
      <c r="K24" s="23"/>
      <c r="L24" s="23"/>
    </row>
    <row r="25" spans="1:12" ht="45.75" x14ac:dyDescent="0.25">
      <c r="A25" s="5"/>
      <c r="B25" s="5"/>
      <c r="C25" s="5"/>
      <c r="D25" s="5"/>
      <c r="E25" s="5" t="s">
        <v>42</v>
      </c>
      <c r="F25" s="7">
        <v>364297</v>
      </c>
      <c r="G25" s="5"/>
      <c r="H25" s="7">
        <v>300659</v>
      </c>
      <c r="I25" s="5"/>
      <c r="J25" s="7">
        <f t="shared" si="1"/>
        <v>63638</v>
      </c>
      <c r="K25" s="23"/>
      <c r="L25" s="19" t="s">
        <v>117</v>
      </c>
    </row>
    <row r="26" spans="1:12" ht="30.75" x14ac:dyDescent="0.25">
      <c r="A26" s="5"/>
      <c r="B26" s="5"/>
      <c r="C26" s="5"/>
      <c r="D26" s="5"/>
      <c r="E26" s="5" t="s">
        <v>43</v>
      </c>
      <c r="F26" s="7">
        <v>57100</v>
      </c>
      <c r="G26" s="5"/>
      <c r="H26" s="7">
        <v>84045</v>
      </c>
      <c r="I26" s="5"/>
      <c r="J26" s="7">
        <f t="shared" si="1"/>
        <v>-26945</v>
      </c>
      <c r="K26" s="23"/>
      <c r="L26" s="19" t="s">
        <v>144</v>
      </c>
    </row>
    <row r="27" spans="1:12" ht="15.75" x14ac:dyDescent="0.25">
      <c r="A27" s="5"/>
      <c r="B27" s="5"/>
      <c r="C27" s="5"/>
      <c r="D27" s="5"/>
      <c r="E27" s="5" t="s">
        <v>44</v>
      </c>
      <c r="F27" s="7">
        <v>47185</v>
      </c>
      <c r="G27" s="5"/>
      <c r="H27" s="7">
        <v>43110</v>
      </c>
      <c r="I27" s="5"/>
      <c r="J27" s="7">
        <f t="shared" si="1"/>
        <v>4075</v>
      </c>
      <c r="K27" s="23"/>
      <c r="L27" s="23"/>
    </row>
    <row r="28" spans="1:12" ht="15.75" x14ac:dyDescent="0.25">
      <c r="A28" s="5"/>
      <c r="B28" s="5"/>
      <c r="C28" s="5"/>
      <c r="D28" s="5"/>
      <c r="E28" s="5" t="s">
        <v>45</v>
      </c>
      <c r="F28" s="7">
        <v>174357</v>
      </c>
      <c r="G28" s="5"/>
      <c r="H28" s="7">
        <v>194374</v>
      </c>
      <c r="I28" s="5"/>
      <c r="J28" s="7">
        <f t="shared" si="1"/>
        <v>-20017</v>
      </c>
      <c r="K28" s="23"/>
      <c r="L28" s="23" t="s">
        <v>126</v>
      </c>
    </row>
    <row r="29" spans="1:12" ht="15.75" x14ac:dyDescent="0.25">
      <c r="A29" s="5"/>
      <c r="B29" s="5"/>
      <c r="C29" s="5"/>
      <c r="D29" s="5"/>
      <c r="E29" s="5" t="s">
        <v>53</v>
      </c>
      <c r="F29" s="7">
        <v>1612</v>
      </c>
      <c r="G29" s="5"/>
      <c r="H29" s="7">
        <v>276</v>
      </c>
      <c r="I29" s="5"/>
      <c r="J29" s="7">
        <f t="shared" si="1"/>
        <v>1336</v>
      </c>
      <c r="K29" s="23"/>
      <c r="L29" s="23"/>
    </row>
    <row r="30" spans="1:12" ht="15.75" x14ac:dyDescent="0.25">
      <c r="A30" s="5"/>
      <c r="B30" s="5"/>
      <c r="C30" s="5"/>
      <c r="D30" s="5"/>
      <c r="E30" s="5" t="s">
        <v>54</v>
      </c>
      <c r="F30" s="7">
        <v>11686</v>
      </c>
      <c r="G30" s="5"/>
      <c r="H30" s="7">
        <v>13832</v>
      </c>
      <c r="I30" s="5"/>
      <c r="J30" s="7">
        <f t="shared" si="1"/>
        <v>-2146</v>
      </c>
      <c r="K30" s="23"/>
      <c r="L30" s="23"/>
    </row>
    <row r="31" spans="1:12" ht="15.75" x14ac:dyDescent="0.25">
      <c r="A31" s="5"/>
      <c r="B31" s="5"/>
      <c r="C31" s="5"/>
      <c r="D31" s="5"/>
      <c r="E31" s="5" t="s">
        <v>55</v>
      </c>
      <c r="F31" s="7">
        <v>14560</v>
      </c>
      <c r="G31" s="5"/>
      <c r="H31" s="7">
        <v>11870</v>
      </c>
      <c r="I31" s="5"/>
      <c r="J31" s="7">
        <f t="shared" si="1"/>
        <v>2690</v>
      </c>
      <c r="K31" s="23"/>
      <c r="L31" s="23"/>
    </row>
    <row r="32" spans="1:12" ht="15.75" x14ac:dyDescent="0.25">
      <c r="A32" s="5"/>
      <c r="B32" s="5"/>
      <c r="C32" s="5"/>
      <c r="D32" s="5"/>
      <c r="E32" s="5" t="s">
        <v>56</v>
      </c>
      <c r="F32" s="7">
        <v>865</v>
      </c>
      <c r="G32" s="5"/>
      <c r="H32" s="7">
        <v>865</v>
      </c>
      <c r="I32" s="5"/>
      <c r="J32" s="7">
        <f t="shared" si="1"/>
        <v>0</v>
      </c>
      <c r="K32" s="23"/>
      <c r="L32" s="23"/>
    </row>
    <row r="33" spans="1:12" ht="15.75" x14ac:dyDescent="0.25">
      <c r="A33" s="5"/>
      <c r="B33" s="5"/>
      <c r="C33" s="5"/>
      <c r="D33" s="5"/>
      <c r="E33" s="5" t="s">
        <v>100</v>
      </c>
      <c r="F33" s="7">
        <v>176</v>
      </c>
      <c r="G33" s="5"/>
      <c r="H33" s="7">
        <v>-450</v>
      </c>
      <c r="I33" s="5"/>
      <c r="J33" s="7">
        <f t="shared" si="1"/>
        <v>626</v>
      </c>
      <c r="K33" s="23"/>
      <c r="L33" s="23"/>
    </row>
    <row r="34" spans="1:12" ht="15.75" x14ac:dyDescent="0.25">
      <c r="A34" s="5"/>
      <c r="B34" s="5"/>
      <c r="C34" s="5"/>
      <c r="D34" s="5"/>
      <c r="E34" s="5" t="s">
        <v>57</v>
      </c>
      <c r="F34" s="7">
        <v>8268</v>
      </c>
      <c r="G34" s="5"/>
      <c r="H34" s="7">
        <v>7056</v>
      </c>
      <c r="I34" s="5"/>
      <c r="J34" s="7">
        <f t="shared" si="1"/>
        <v>1212</v>
      </c>
      <c r="K34" s="23"/>
      <c r="L34" s="23"/>
    </row>
    <row r="35" spans="1:12" ht="15.75" x14ac:dyDescent="0.25">
      <c r="A35" s="5"/>
      <c r="B35" s="5"/>
      <c r="C35" s="5"/>
      <c r="D35" s="5"/>
      <c r="E35" s="5" t="s">
        <v>101</v>
      </c>
      <c r="F35" s="7">
        <v>345</v>
      </c>
      <c r="G35" s="5"/>
      <c r="H35" s="7">
        <v>484</v>
      </c>
      <c r="I35" s="5"/>
      <c r="J35" s="7">
        <f t="shared" si="1"/>
        <v>-139</v>
      </c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121</v>
      </c>
      <c r="F36" s="9">
        <v>0</v>
      </c>
      <c r="G36" s="5"/>
      <c r="H36" s="9">
        <v>90</v>
      </c>
      <c r="I36" s="5"/>
      <c r="J36" s="9">
        <f t="shared" si="1"/>
        <v>-90</v>
      </c>
      <c r="K36" s="23"/>
      <c r="L36" s="23"/>
    </row>
    <row r="37" spans="1:12" ht="16.5" thickBot="1" x14ac:dyDescent="0.3">
      <c r="A37" s="5"/>
      <c r="B37" s="5"/>
      <c r="C37" s="5"/>
      <c r="D37" s="5" t="s">
        <v>58</v>
      </c>
      <c r="E37" s="5"/>
      <c r="F37" s="10">
        <f>ROUND(SUM(F14:F36),5)</f>
        <v>781109</v>
      </c>
      <c r="G37" s="5"/>
      <c r="H37" s="10">
        <f>ROUND(SUM(H14:H36),5)</f>
        <v>730509</v>
      </c>
      <c r="I37" s="5"/>
      <c r="J37" s="10">
        <f t="shared" si="1"/>
        <v>50600</v>
      </c>
      <c r="K37" s="23"/>
      <c r="L37" s="23"/>
    </row>
    <row r="38" spans="1:12" ht="30" customHeight="1" x14ac:dyDescent="0.25">
      <c r="A38" s="5"/>
      <c r="B38" s="5" t="s">
        <v>59</v>
      </c>
      <c r="C38" s="5"/>
      <c r="D38" s="5"/>
      <c r="E38" s="5"/>
      <c r="F38" s="7">
        <f>ROUND(F6+F13-F37,5)</f>
        <v>-59802</v>
      </c>
      <c r="G38" s="5"/>
      <c r="H38" s="7">
        <f>ROUND(H6+H13-H37,5)</f>
        <v>-13778</v>
      </c>
      <c r="I38" s="5"/>
      <c r="J38" s="7">
        <f t="shared" si="1"/>
        <v>-46024</v>
      </c>
      <c r="K38" s="23"/>
      <c r="L38" s="19" t="s">
        <v>127</v>
      </c>
    </row>
    <row r="39" spans="1:12" ht="30" customHeight="1" x14ac:dyDescent="0.25">
      <c r="A39" s="5"/>
      <c r="B39" s="5" t="s">
        <v>60</v>
      </c>
      <c r="C39" s="5"/>
      <c r="D39" s="5"/>
      <c r="E39" s="5"/>
      <c r="F39" s="7"/>
      <c r="G39" s="5"/>
      <c r="H39" s="7"/>
      <c r="I39" s="5"/>
      <c r="J39" s="7"/>
      <c r="K39" s="23"/>
      <c r="L39" s="23"/>
    </row>
    <row r="40" spans="1:12" ht="15.75" x14ac:dyDescent="0.25">
      <c r="A40" s="5"/>
      <c r="B40" s="5"/>
      <c r="C40" s="5" t="s">
        <v>61</v>
      </c>
      <c r="D40" s="5"/>
      <c r="E40" s="5"/>
      <c r="F40" s="7"/>
      <c r="G40" s="5"/>
      <c r="H40" s="7"/>
      <c r="I40" s="5"/>
      <c r="J40" s="7"/>
      <c r="K40" s="23"/>
      <c r="L40" s="23"/>
    </row>
    <row r="41" spans="1:12" ht="15.75" x14ac:dyDescent="0.25">
      <c r="A41" s="5"/>
      <c r="B41" s="5"/>
      <c r="C41" s="5"/>
      <c r="D41" s="5" t="s">
        <v>116</v>
      </c>
      <c r="E41" s="5"/>
      <c r="F41" s="7">
        <v>373</v>
      </c>
      <c r="G41" s="5"/>
      <c r="H41" s="7">
        <v>1</v>
      </c>
      <c r="I41" s="5"/>
      <c r="J41" s="7">
        <f t="shared" ref="J41:J47" si="2">ROUND((F41-H41),5)</f>
        <v>372</v>
      </c>
      <c r="K41" s="23"/>
      <c r="L41" s="23"/>
    </row>
    <row r="42" spans="1:12" ht="15.75" x14ac:dyDescent="0.25">
      <c r="A42" s="5"/>
      <c r="B42" s="5"/>
      <c r="C42" s="5"/>
      <c r="D42" s="5" t="s">
        <v>62</v>
      </c>
      <c r="E42" s="5"/>
      <c r="F42" s="7">
        <v>0</v>
      </c>
      <c r="G42" s="5"/>
      <c r="H42" s="7">
        <v>0</v>
      </c>
      <c r="I42" s="5"/>
      <c r="J42" s="7">
        <f t="shared" si="2"/>
        <v>0</v>
      </c>
      <c r="K42" s="23"/>
      <c r="L42" s="23"/>
    </row>
    <row r="43" spans="1:12" ht="15.75" x14ac:dyDescent="0.25">
      <c r="A43" s="5"/>
      <c r="B43" s="5"/>
      <c r="C43" s="5"/>
      <c r="D43" s="5" t="s">
        <v>63</v>
      </c>
      <c r="E43" s="5"/>
      <c r="F43" s="7">
        <v>55003</v>
      </c>
      <c r="G43" s="5"/>
      <c r="H43" s="7">
        <v>38704</v>
      </c>
      <c r="I43" s="5"/>
      <c r="J43" s="7">
        <f t="shared" si="2"/>
        <v>16299</v>
      </c>
      <c r="K43" s="23"/>
      <c r="L43" s="23"/>
    </row>
    <row r="44" spans="1:12" ht="16.5" thickBot="1" x14ac:dyDescent="0.3">
      <c r="A44" s="5"/>
      <c r="B44" s="5"/>
      <c r="C44" s="5"/>
      <c r="D44" s="5" t="s">
        <v>64</v>
      </c>
      <c r="E44" s="5"/>
      <c r="F44" s="9">
        <v>10678</v>
      </c>
      <c r="G44" s="5"/>
      <c r="H44" s="9">
        <v>9288</v>
      </c>
      <c r="I44" s="5"/>
      <c r="J44" s="9">
        <f t="shared" si="2"/>
        <v>1390</v>
      </c>
      <c r="K44" s="23"/>
      <c r="L44" s="23"/>
    </row>
    <row r="45" spans="1:12" ht="16.5" thickBot="1" x14ac:dyDescent="0.3">
      <c r="A45" s="5"/>
      <c r="B45" s="5"/>
      <c r="C45" s="5" t="s">
        <v>65</v>
      </c>
      <c r="D45" s="5"/>
      <c r="E45" s="5"/>
      <c r="F45" s="11">
        <f>ROUND(SUM(F40:F44),5)</f>
        <v>66054</v>
      </c>
      <c r="G45" s="5"/>
      <c r="H45" s="11">
        <f>ROUND(SUM(H40:H44),5)</f>
        <v>47993</v>
      </c>
      <c r="I45" s="5"/>
      <c r="J45" s="11">
        <f t="shared" si="2"/>
        <v>18061</v>
      </c>
      <c r="K45" s="23"/>
      <c r="L45" s="23"/>
    </row>
    <row r="46" spans="1:12" ht="30" customHeight="1" thickBot="1" x14ac:dyDescent="0.3">
      <c r="A46" s="5"/>
      <c r="B46" s="5" t="s">
        <v>66</v>
      </c>
      <c r="C46" s="5"/>
      <c r="D46" s="5"/>
      <c r="E46" s="5"/>
      <c r="F46" s="11">
        <f>ROUND(F39+F45,5)</f>
        <v>66054</v>
      </c>
      <c r="G46" s="5"/>
      <c r="H46" s="11">
        <f>ROUND(H39+H45,5)</f>
        <v>47993</v>
      </c>
      <c r="I46" s="5"/>
      <c r="J46" s="11">
        <f t="shared" si="2"/>
        <v>18061</v>
      </c>
      <c r="K46" s="23"/>
      <c r="L46" s="23"/>
    </row>
    <row r="47" spans="1:12" s="13" customFormat="1" ht="30" customHeight="1" thickBot="1" x14ac:dyDescent="0.3">
      <c r="A47" s="5" t="s">
        <v>25</v>
      </c>
      <c r="B47" s="5"/>
      <c r="C47" s="5"/>
      <c r="D47" s="5"/>
      <c r="E47" s="5"/>
      <c r="F47" s="12">
        <f>ROUND(F38+F46,5)</f>
        <v>6252</v>
      </c>
      <c r="G47" s="3"/>
      <c r="H47" s="12">
        <f>ROUND(H38+H46,5)</f>
        <v>34215</v>
      </c>
      <c r="I47" s="3"/>
      <c r="J47" s="12">
        <f t="shared" si="2"/>
        <v>-27963</v>
      </c>
      <c r="K47" s="24"/>
      <c r="L47" s="24"/>
    </row>
    <row r="48" spans="1:12" ht="16.5" thickTop="1" x14ac:dyDescent="0.25">
      <c r="A48" s="6"/>
      <c r="B48" s="6"/>
      <c r="C48" s="6"/>
      <c r="D48" s="6"/>
      <c r="E48" s="6"/>
      <c r="F48" s="20"/>
      <c r="G48" s="20"/>
      <c r="H48" s="20"/>
      <c r="I48" s="20"/>
      <c r="J48" s="20"/>
      <c r="K48" s="23"/>
      <c r="L48" s="23"/>
    </row>
  </sheetData>
  <mergeCells count="3">
    <mergeCell ref="A1:K1"/>
    <mergeCell ref="A2:K2"/>
    <mergeCell ref="A3:K3"/>
  </mergeCells>
  <printOptions horizontalCentered="1"/>
  <pageMargins left="0.7" right="0.7" top="0.75" bottom="0.75" header="0.1" footer="0.3"/>
  <pageSetup scale="60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76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7650" r:id="rId4" name="HEADER"/>
      </mc:Fallback>
    </mc:AlternateContent>
    <mc:AlternateContent xmlns:mc="http://schemas.openxmlformats.org/markup-compatibility/2006">
      <mc:Choice Requires="x14">
        <control shapeId="276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76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L48"/>
  <sheetViews>
    <sheetView topLeftCell="A16" workbookViewId="0">
      <selection activeCell="L38" sqref="L38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85546875" style="2" bestFit="1" customWidth="1"/>
    <col min="7" max="7" width="2.28515625" style="2" customWidth="1"/>
    <col min="8" max="8" width="11" style="2" bestFit="1" customWidth="1"/>
    <col min="9" max="9" width="2.28515625" style="2" customWidth="1"/>
    <col min="10" max="10" width="17" style="2" bestFit="1" customWidth="1"/>
    <col min="11" max="11" width="1.42578125" customWidth="1"/>
    <col min="12" max="12" width="46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42165</v>
      </c>
    </row>
    <row r="2" spans="1:12" ht="15.75" x14ac:dyDescent="0.25">
      <c r="A2" s="27" t="s">
        <v>99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140</v>
      </c>
      <c r="G5" s="17"/>
      <c r="H5" s="4" t="s">
        <v>70</v>
      </c>
      <c r="I5" s="17"/>
      <c r="J5" s="4" t="s">
        <v>103</v>
      </c>
      <c r="K5" s="26"/>
      <c r="L5" s="18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/>
      <c r="D8" s="5"/>
      <c r="E8" s="5" t="s">
        <v>30</v>
      </c>
      <c r="F8" s="7">
        <v>560340</v>
      </c>
      <c r="G8" s="5"/>
      <c r="H8" s="7">
        <v>564300</v>
      </c>
      <c r="I8" s="5"/>
      <c r="J8" s="7">
        <f>ROUND((F8-H8),5)</f>
        <v>-3960</v>
      </c>
      <c r="K8" s="23"/>
      <c r="L8" s="23"/>
    </row>
    <row r="9" spans="1:12" ht="30.75" x14ac:dyDescent="0.25">
      <c r="A9" s="5"/>
      <c r="B9" s="5"/>
      <c r="C9" s="5"/>
      <c r="D9" s="5"/>
      <c r="E9" s="5" t="s">
        <v>31</v>
      </c>
      <c r="F9" s="7">
        <v>114303</v>
      </c>
      <c r="G9" s="5"/>
      <c r="H9" s="7">
        <v>137250</v>
      </c>
      <c r="I9" s="5"/>
      <c r="J9" s="7">
        <f>ROUND((F9-H9),5)</f>
        <v>-22947</v>
      </c>
      <c r="K9" s="23"/>
      <c r="L9" s="19" t="s">
        <v>145</v>
      </c>
    </row>
    <row r="10" spans="1:12" ht="30.75" x14ac:dyDescent="0.25">
      <c r="A10" s="5"/>
      <c r="B10" s="5"/>
      <c r="C10" s="5"/>
      <c r="D10" s="5"/>
      <c r="E10" s="5" t="s">
        <v>102</v>
      </c>
      <c r="F10" s="7">
        <v>41564</v>
      </c>
      <c r="G10" s="5"/>
      <c r="H10" s="7">
        <v>70575</v>
      </c>
      <c r="I10" s="5"/>
      <c r="J10" s="7">
        <f>ROUND((F10-H10),5)</f>
        <v>-29011</v>
      </c>
      <c r="K10" s="23"/>
      <c r="L10" s="19" t="s">
        <v>128</v>
      </c>
    </row>
    <row r="11" spans="1:12" ht="15.75" x14ac:dyDescent="0.25">
      <c r="A11" s="5"/>
      <c r="B11" s="5"/>
      <c r="C11" s="5"/>
      <c r="D11" s="5"/>
      <c r="E11" s="5" t="s">
        <v>110</v>
      </c>
      <c r="F11" s="7">
        <v>0</v>
      </c>
      <c r="G11" s="5"/>
      <c r="H11" s="7">
        <v>7500</v>
      </c>
      <c r="I11" s="5"/>
      <c r="J11" s="7">
        <f>ROUND((F11-H11),5)</f>
        <v>-7500</v>
      </c>
      <c r="K11" s="23"/>
      <c r="L11" s="23"/>
    </row>
    <row r="12" spans="1:12" ht="16.5" thickBot="1" x14ac:dyDescent="0.3">
      <c r="A12" s="5"/>
      <c r="B12" s="5"/>
      <c r="C12" s="5"/>
      <c r="D12" s="5"/>
      <c r="E12" s="5" t="s">
        <v>113</v>
      </c>
      <c r="F12" s="9">
        <v>5100</v>
      </c>
      <c r="G12" s="5"/>
      <c r="H12" s="9"/>
      <c r="I12" s="5"/>
      <c r="J12" s="9"/>
      <c r="K12" s="23"/>
      <c r="L12" s="23"/>
    </row>
    <row r="13" spans="1:12" ht="31.5" thickBot="1" x14ac:dyDescent="0.3">
      <c r="A13" s="5"/>
      <c r="B13" s="5"/>
      <c r="C13" s="5"/>
      <c r="D13" s="5" t="s">
        <v>32</v>
      </c>
      <c r="E13" s="5"/>
      <c r="F13" s="10">
        <f>ROUND(SUM(F7:F12),5)</f>
        <v>721307</v>
      </c>
      <c r="G13" s="5"/>
      <c r="H13" s="10">
        <f>ROUND(SUM(H7:H12),5)</f>
        <v>779625</v>
      </c>
      <c r="I13" s="5"/>
      <c r="J13" s="10">
        <f>ROUND((F13-H13),5)</f>
        <v>-58318</v>
      </c>
      <c r="K13" s="23"/>
      <c r="L13" s="19" t="s">
        <v>146</v>
      </c>
    </row>
    <row r="14" spans="1:12" ht="30" customHeight="1" x14ac:dyDescent="0.25">
      <c r="A14" s="5"/>
      <c r="B14" s="5"/>
      <c r="C14" s="5" t="s">
        <v>33</v>
      </c>
      <c r="D14" s="5"/>
      <c r="E14" s="5"/>
      <c r="F14" s="7">
        <f>F13</f>
        <v>721307</v>
      </c>
      <c r="G14" s="5"/>
      <c r="H14" s="7">
        <f>H13</f>
        <v>779625</v>
      </c>
      <c r="I14" s="5"/>
      <c r="J14" s="7">
        <f>ROUND((F14-H14),5)</f>
        <v>-58318</v>
      </c>
      <c r="K14" s="23"/>
      <c r="L14" s="23"/>
    </row>
    <row r="15" spans="1:12" ht="30" customHeight="1" x14ac:dyDescent="0.25">
      <c r="A15" s="5"/>
      <c r="B15" s="5"/>
      <c r="C15" s="5"/>
      <c r="D15" s="5" t="s">
        <v>34</v>
      </c>
      <c r="E15" s="5"/>
      <c r="F15" s="7"/>
      <c r="G15" s="5"/>
      <c r="H15" s="7"/>
      <c r="I15" s="5"/>
      <c r="J15" s="7"/>
      <c r="K15" s="23"/>
      <c r="L15" s="23"/>
    </row>
    <row r="16" spans="1:12" ht="30.75" x14ac:dyDescent="0.25">
      <c r="A16" s="5"/>
      <c r="B16" s="5"/>
      <c r="C16" s="5"/>
      <c r="D16" s="5"/>
      <c r="E16" s="5" t="s">
        <v>105</v>
      </c>
      <c r="F16" s="7">
        <v>26613</v>
      </c>
      <c r="G16" s="5"/>
      <c r="H16" s="7">
        <v>69000</v>
      </c>
      <c r="I16" s="5"/>
      <c r="J16" s="7">
        <f t="shared" ref="J16:J21" si="0">ROUND((F16-H16),5)</f>
        <v>-42387</v>
      </c>
      <c r="K16" s="23"/>
      <c r="L16" s="19" t="s">
        <v>147</v>
      </c>
    </row>
    <row r="17" spans="1:12" ht="30.75" x14ac:dyDescent="0.25">
      <c r="A17" s="5"/>
      <c r="B17" s="5"/>
      <c r="C17" s="5"/>
      <c r="D17" s="5"/>
      <c r="E17" s="5" t="s">
        <v>114</v>
      </c>
      <c r="F17" s="7">
        <v>8550</v>
      </c>
      <c r="G17" s="5"/>
      <c r="H17" s="7">
        <v>40000</v>
      </c>
      <c r="I17" s="5"/>
      <c r="J17" s="7">
        <f t="shared" si="0"/>
        <v>-31450</v>
      </c>
      <c r="K17" s="23"/>
      <c r="L17" s="19" t="s">
        <v>129</v>
      </c>
    </row>
    <row r="18" spans="1:12" ht="15.75" x14ac:dyDescent="0.25">
      <c r="A18" s="5"/>
      <c r="B18" s="5"/>
      <c r="C18" s="5"/>
      <c r="D18" s="5"/>
      <c r="E18" s="5" t="s">
        <v>111</v>
      </c>
      <c r="F18" s="7">
        <v>1425</v>
      </c>
      <c r="G18" s="5"/>
      <c r="H18" s="7">
        <v>2500</v>
      </c>
      <c r="I18" s="5"/>
      <c r="J18" s="7">
        <f t="shared" si="0"/>
        <v>-1075</v>
      </c>
      <c r="K18" s="23"/>
      <c r="L18" s="23"/>
    </row>
    <row r="19" spans="1:12" ht="15.75" x14ac:dyDescent="0.25">
      <c r="A19" s="5"/>
      <c r="B19" s="5"/>
      <c r="C19" s="5"/>
      <c r="D19" s="5"/>
      <c r="E19" s="5" t="s">
        <v>35</v>
      </c>
      <c r="F19" s="7">
        <v>1700</v>
      </c>
      <c r="G19" s="5"/>
      <c r="H19" s="7">
        <v>1010</v>
      </c>
      <c r="I19" s="5"/>
      <c r="J19" s="7">
        <f t="shared" si="0"/>
        <v>690</v>
      </c>
      <c r="K19" s="23"/>
      <c r="L19" s="23"/>
    </row>
    <row r="20" spans="1:12" ht="15.75" x14ac:dyDescent="0.25">
      <c r="A20" s="5"/>
      <c r="B20" s="5"/>
      <c r="C20" s="5"/>
      <c r="D20" s="5"/>
      <c r="E20" s="5" t="s">
        <v>36</v>
      </c>
      <c r="F20" s="7">
        <v>4193</v>
      </c>
      <c r="G20" s="5"/>
      <c r="H20" s="7">
        <v>5400</v>
      </c>
      <c r="I20" s="5"/>
      <c r="J20" s="7">
        <f t="shared" si="0"/>
        <v>-1207</v>
      </c>
      <c r="K20" s="23"/>
      <c r="L20" s="23"/>
    </row>
    <row r="21" spans="1:12" ht="15.75" x14ac:dyDescent="0.25">
      <c r="A21" s="5"/>
      <c r="B21" s="5"/>
      <c r="C21" s="5"/>
      <c r="D21" s="5"/>
      <c r="E21" s="5" t="s">
        <v>37</v>
      </c>
      <c r="F21" s="7">
        <v>5523</v>
      </c>
      <c r="G21" s="5"/>
      <c r="H21" s="7">
        <v>5525</v>
      </c>
      <c r="I21" s="5"/>
      <c r="J21" s="7">
        <f t="shared" si="0"/>
        <v>-2</v>
      </c>
      <c r="K21" s="23"/>
      <c r="L21" s="23"/>
    </row>
    <row r="22" spans="1:12" ht="15.75" x14ac:dyDescent="0.25">
      <c r="A22" s="5"/>
      <c r="B22" s="5"/>
      <c r="C22" s="5"/>
      <c r="D22" s="5"/>
      <c r="E22" s="5" t="s">
        <v>38</v>
      </c>
      <c r="F22" s="7">
        <v>7897</v>
      </c>
      <c r="G22" s="5"/>
      <c r="H22" s="7"/>
      <c r="I22" s="5"/>
      <c r="J22" s="7"/>
      <c r="K22" s="23"/>
      <c r="L22" s="23"/>
    </row>
    <row r="23" spans="1:12" ht="15.75" x14ac:dyDescent="0.25">
      <c r="A23" s="5"/>
      <c r="B23" s="5"/>
      <c r="C23" s="5"/>
      <c r="D23" s="5"/>
      <c r="E23" s="5" t="s">
        <v>39</v>
      </c>
      <c r="F23" s="7">
        <v>1934</v>
      </c>
      <c r="G23" s="5"/>
      <c r="H23" s="7">
        <v>2095</v>
      </c>
      <c r="I23" s="5"/>
      <c r="J23" s="7">
        <f t="shared" ref="J23:J38" si="1">ROUND((F23-H23),5)</f>
        <v>-161</v>
      </c>
      <c r="K23" s="23"/>
      <c r="L23" s="23"/>
    </row>
    <row r="24" spans="1:12" ht="15.75" x14ac:dyDescent="0.25">
      <c r="A24" s="5"/>
      <c r="B24" s="5"/>
      <c r="C24" s="5"/>
      <c r="D24" s="5"/>
      <c r="E24" s="5" t="s">
        <v>40</v>
      </c>
      <c r="F24" s="7">
        <v>16923</v>
      </c>
      <c r="G24" s="5"/>
      <c r="H24" s="7">
        <v>15400</v>
      </c>
      <c r="I24" s="5"/>
      <c r="J24" s="7">
        <f t="shared" si="1"/>
        <v>1523</v>
      </c>
      <c r="K24" s="23"/>
      <c r="L24" s="23"/>
    </row>
    <row r="25" spans="1:12" ht="15.75" x14ac:dyDescent="0.25">
      <c r="A25" s="5"/>
      <c r="B25" s="5"/>
      <c r="C25" s="5"/>
      <c r="D25" s="5"/>
      <c r="E25" s="5" t="s">
        <v>41</v>
      </c>
      <c r="F25" s="7">
        <v>25900</v>
      </c>
      <c r="G25" s="5"/>
      <c r="H25" s="7">
        <v>33075</v>
      </c>
      <c r="I25" s="5"/>
      <c r="J25" s="7">
        <f t="shared" si="1"/>
        <v>-7175</v>
      </c>
      <c r="K25" s="23"/>
      <c r="L25" s="23"/>
    </row>
    <row r="26" spans="1:12" ht="30.75" x14ac:dyDescent="0.25">
      <c r="A26" s="5"/>
      <c r="B26" s="5"/>
      <c r="C26" s="5"/>
      <c r="D26" s="5"/>
      <c r="E26" s="5" t="s">
        <v>42</v>
      </c>
      <c r="F26" s="7">
        <v>364297</v>
      </c>
      <c r="G26" s="5"/>
      <c r="H26" s="7">
        <v>389195</v>
      </c>
      <c r="I26" s="5"/>
      <c r="J26" s="7">
        <f t="shared" si="1"/>
        <v>-24898</v>
      </c>
      <c r="K26" s="23"/>
      <c r="L26" s="19" t="s">
        <v>148</v>
      </c>
    </row>
    <row r="27" spans="1:12" ht="15.75" x14ac:dyDescent="0.25">
      <c r="A27" s="5"/>
      <c r="B27" s="5"/>
      <c r="C27" s="5"/>
      <c r="D27" s="5"/>
      <c r="E27" s="5" t="s">
        <v>43</v>
      </c>
      <c r="F27" s="7">
        <v>57100</v>
      </c>
      <c r="G27" s="5"/>
      <c r="H27" s="7">
        <v>73300</v>
      </c>
      <c r="I27" s="5"/>
      <c r="J27" s="7">
        <f t="shared" si="1"/>
        <v>-16200</v>
      </c>
      <c r="K27" s="23"/>
      <c r="L27" s="23"/>
    </row>
    <row r="28" spans="1:12" ht="15.75" x14ac:dyDescent="0.25">
      <c r="A28" s="5"/>
      <c r="B28" s="5"/>
      <c r="C28" s="5"/>
      <c r="D28" s="5"/>
      <c r="E28" s="5" t="s">
        <v>44</v>
      </c>
      <c r="F28" s="7">
        <v>47185</v>
      </c>
      <c r="G28" s="5"/>
      <c r="H28" s="7">
        <v>44750</v>
      </c>
      <c r="I28" s="5"/>
      <c r="J28" s="7">
        <f t="shared" si="1"/>
        <v>2435</v>
      </c>
      <c r="K28" s="23"/>
      <c r="L28" s="23"/>
    </row>
    <row r="29" spans="1:12" ht="60.75" x14ac:dyDescent="0.25">
      <c r="A29" s="5"/>
      <c r="B29" s="5"/>
      <c r="C29" s="5"/>
      <c r="D29" s="5"/>
      <c r="E29" s="5" t="s">
        <v>45</v>
      </c>
      <c r="F29" s="7">
        <v>174357</v>
      </c>
      <c r="G29" s="5"/>
      <c r="H29" s="7">
        <v>162595</v>
      </c>
      <c r="I29" s="5"/>
      <c r="J29" s="7">
        <f t="shared" si="1"/>
        <v>11762</v>
      </c>
      <c r="K29" s="23"/>
      <c r="L29" s="19" t="s">
        <v>122</v>
      </c>
    </row>
    <row r="30" spans="1:12" ht="15.75" x14ac:dyDescent="0.25">
      <c r="A30" s="5"/>
      <c r="B30" s="5"/>
      <c r="C30" s="5"/>
      <c r="D30" s="5"/>
      <c r="E30" s="5" t="s">
        <v>53</v>
      </c>
      <c r="F30" s="7">
        <v>1612</v>
      </c>
      <c r="G30" s="5"/>
      <c r="H30" s="7">
        <v>200</v>
      </c>
      <c r="I30" s="5"/>
      <c r="J30" s="7">
        <f t="shared" si="1"/>
        <v>1412</v>
      </c>
      <c r="K30" s="23"/>
      <c r="L30" s="23"/>
    </row>
    <row r="31" spans="1:12" ht="15.75" x14ac:dyDescent="0.25">
      <c r="A31" s="5"/>
      <c r="B31" s="5"/>
      <c r="C31" s="5"/>
      <c r="D31" s="5"/>
      <c r="E31" s="5" t="s">
        <v>54</v>
      </c>
      <c r="F31" s="7">
        <v>11686</v>
      </c>
      <c r="G31" s="5"/>
      <c r="H31" s="7">
        <v>14375</v>
      </c>
      <c r="I31" s="5"/>
      <c r="J31" s="7">
        <f t="shared" si="1"/>
        <v>-2689</v>
      </c>
      <c r="K31" s="23"/>
      <c r="L31" s="23"/>
    </row>
    <row r="32" spans="1:12" ht="15.75" x14ac:dyDescent="0.25">
      <c r="A32" s="5"/>
      <c r="B32" s="5"/>
      <c r="C32" s="5"/>
      <c r="D32" s="5"/>
      <c r="E32" s="5" t="s">
        <v>55</v>
      </c>
      <c r="F32" s="7">
        <v>14560</v>
      </c>
      <c r="G32" s="5"/>
      <c r="H32" s="7">
        <v>12500</v>
      </c>
      <c r="I32" s="5"/>
      <c r="J32" s="7">
        <f t="shared" si="1"/>
        <v>2060</v>
      </c>
      <c r="K32" s="23"/>
      <c r="L32" s="23"/>
    </row>
    <row r="33" spans="1:12" ht="15.75" x14ac:dyDescent="0.25">
      <c r="A33" s="5"/>
      <c r="B33" s="5"/>
      <c r="C33" s="5"/>
      <c r="D33" s="5"/>
      <c r="E33" s="5" t="s">
        <v>56</v>
      </c>
      <c r="F33" s="7">
        <v>865</v>
      </c>
      <c r="G33" s="5"/>
      <c r="H33" s="7">
        <v>950</v>
      </c>
      <c r="I33" s="5"/>
      <c r="J33" s="7">
        <f t="shared" si="1"/>
        <v>-85</v>
      </c>
      <c r="K33" s="23"/>
      <c r="L33" s="23"/>
    </row>
    <row r="34" spans="1:12" ht="15.75" x14ac:dyDescent="0.25">
      <c r="A34" s="5"/>
      <c r="B34" s="5"/>
      <c r="C34" s="5"/>
      <c r="D34" s="5"/>
      <c r="E34" s="5" t="s">
        <v>100</v>
      </c>
      <c r="F34" s="7">
        <v>176</v>
      </c>
      <c r="G34" s="5"/>
      <c r="H34" s="7">
        <v>5500</v>
      </c>
      <c r="I34" s="5"/>
      <c r="J34" s="7">
        <f t="shared" si="1"/>
        <v>-5324</v>
      </c>
      <c r="K34" s="23"/>
      <c r="L34" s="23"/>
    </row>
    <row r="35" spans="1:12" ht="15.75" x14ac:dyDescent="0.25">
      <c r="A35" s="5"/>
      <c r="B35" s="5"/>
      <c r="C35" s="5"/>
      <c r="D35" s="5"/>
      <c r="E35" s="5" t="s">
        <v>57</v>
      </c>
      <c r="F35" s="7">
        <v>8268</v>
      </c>
      <c r="G35" s="5"/>
      <c r="H35" s="7">
        <v>7095</v>
      </c>
      <c r="I35" s="5"/>
      <c r="J35" s="7">
        <f t="shared" si="1"/>
        <v>1173</v>
      </c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101</v>
      </c>
      <c r="F36" s="9">
        <v>345</v>
      </c>
      <c r="G36" s="5"/>
      <c r="H36" s="9">
        <v>375</v>
      </c>
      <c r="I36" s="5"/>
      <c r="J36" s="9">
        <f t="shared" si="1"/>
        <v>-30</v>
      </c>
      <c r="K36" s="23"/>
      <c r="L36" s="23"/>
    </row>
    <row r="37" spans="1:12" ht="16.5" thickBot="1" x14ac:dyDescent="0.3">
      <c r="A37" s="5"/>
      <c r="B37" s="5"/>
      <c r="C37" s="5"/>
      <c r="D37" s="5" t="s">
        <v>58</v>
      </c>
      <c r="E37" s="5"/>
      <c r="F37" s="10">
        <f>ROUND(SUM(F15:F36),5)</f>
        <v>781109</v>
      </c>
      <c r="G37" s="5"/>
      <c r="H37" s="10">
        <f>ROUND(SUM(H15:H36),5)</f>
        <v>884840</v>
      </c>
      <c r="I37" s="5"/>
      <c r="J37" s="10">
        <f t="shared" si="1"/>
        <v>-103731</v>
      </c>
      <c r="K37" s="23"/>
      <c r="L37" s="23"/>
    </row>
    <row r="38" spans="1:12" ht="30" customHeight="1" x14ac:dyDescent="0.25">
      <c r="A38" s="5"/>
      <c r="B38" s="5" t="s">
        <v>59</v>
      </c>
      <c r="C38" s="5"/>
      <c r="D38" s="5"/>
      <c r="E38" s="5"/>
      <c r="F38" s="7">
        <f>ROUND(F6+F14-F37,5)</f>
        <v>-59802</v>
      </c>
      <c r="G38" s="5"/>
      <c r="H38" s="7">
        <f>ROUND(H6+H14-H37,5)</f>
        <v>-105215</v>
      </c>
      <c r="I38" s="5"/>
      <c r="J38" s="7">
        <f t="shared" si="1"/>
        <v>45413</v>
      </c>
      <c r="K38" s="23"/>
      <c r="L38" s="23" t="s">
        <v>123</v>
      </c>
    </row>
    <row r="39" spans="1:12" ht="30" customHeight="1" x14ac:dyDescent="0.25">
      <c r="A39" s="5"/>
      <c r="B39" s="5" t="s">
        <v>60</v>
      </c>
      <c r="C39" s="5"/>
      <c r="D39" s="5"/>
      <c r="E39" s="5"/>
      <c r="F39" s="7"/>
      <c r="G39" s="5"/>
      <c r="H39" s="7"/>
      <c r="I39" s="5"/>
      <c r="J39" s="7"/>
      <c r="K39" s="23"/>
      <c r="L39" s="23"/>
    </row>
    <row r="40" spans="1:12" ht="15.75" x14ac:dyDescent="0.25">
      <c r="A40" s="5"/>
      <c r="B40" s="5"/>
      <c r="C40" s="5" t="s">
        <v>61</v>
      </c>
      <c r="D40" s="5"/>
      <c r="E40" s="5"/>
      <c r="F40" s="7"/>
      <c r="G40" s="5"/>
      <c r="H40" s="7"/>
      <c r="I40" s="5"/>
      <c r="J40" s="7"/>
      <c r="K40" s="23"/>
      <c r="L40" s="23"/>
    </row>
    <row r="41" spans="1:12" ht="15.75" x14ac:dyDescent="0.25">
      <c r="A41" s="5"/>
      <c r="B41" s="5"/>
      <c r="C41" s="5"/>
      <c r="D41" s="5" t="s">
        <v>116</v>
      </c>
      <c r="E41" s="5"/>
      <c r="F41" s="7">
        <v>373</v>
      </c>
      <c r="G41" s="5"/>
      <c r="H41" s="7"/>
      <c r="I41" s="5"/>
      <c r="J41" s="7"/>
      <c r="K41" s="23"/>
      <c r="L41" s="23"/>
    </row>
    <row r="42" spans="1:12" ht="15.75" x14ac:dyDescent="0.25">
      <c r="A42" s="5"/>
      <c r="B42" s="5"/>
      <c r="C42" s="5"/>
      <c r="D42" s="5" t="s">
        <v>62</v>
      </c>
      <c r="E42" s="5"/>
      <c r="F42" s="7">
        <v>0</v>
      </c>
      <c r="G42" s="5"/>
      <c r="H42" s="7">
        <v>0</v>
      </c>
      <c r="I42" s="5"/>
      <c r="J42" s="7">
        <f t="shared" ref="J42:J47" si="2">ROUND((F42-H42),5)</f>
        <v>0</v>
      </c>
      <c r="K42" s="23"/>
      <c r="L42" s="23"/>
    </row>
    <row r="43" spans="1:12" ht="15.75" x14ac:dyDescent="0.25">
      <c r="A43" s="5"/>
      <c r="B43" s="5"/>
      <c r="C43" s="5"/>
      <c r="D43" s="5" t="s">
        <v>63</v>
      </c>
      <c r="E43" s="5"/>
      <c r="F43" s="7">
        <v>55003</v>
      </c>
      <c r="G43" s="5"/>
      <c r="H43" s="7">
        <v>30220</v>
      </c>
      <c r="I43" s="5"/>
      <c r="J43" s="7">
        <f t="shared" si="2"/>
        <v>24783</v>
      </c>
      <c r="K43" s="23"/>
      <c r="L43" s="23"/>
    </row>
    <row r="44" spans="1:12" ht="16.5" thickBot="1" x14ac:dyDescent="0.3">
      <c r="A44" s="5"/>
      <c r="B44" s="5"/>
      <c r="C44" s="5"/>
      <c r="D44" s="5" t="s">
        <v>64</v>
      </c>
      <c r="E44" s="5"/>
      <c r="F44" s="9">
        <v>10678</v>
      </c>
      <c r="G44" s="5"/>
      <c r="H44" s="9">
        <v>6985</v>
      </c>
      <c r="I44" s="5"/>
      <c r="J44" s="9">
        <f t="shared" si="2"/>
        <v>3693</v>
      </c>
      <c r="K44" s="23"/>
      <c r="L44" s="23"/>
    </row>
    <row r="45" spans="1:12" ht="16.5" thickBot="1" x14ac:dyDescent="0.3">
      <c r="A45" s="5"/>
      <c r="B45" s="5"/>
      <c r="C45" s="5" t="s">
        <v>65</v>
      </c>
      <c r="D45" s="5"/>
      <c r="E45" s="5"/>
      <c r="F45" s="11">
        <f>ROUND(SUM(F40:F44),5)</f>
        <v>66054</v>
      </c>
      <c r="G45" s="5"/>
      <c r="H45" s="11">
        <f>ROUND(SUM(H40:H44),5)</f>
        <v>37205</v>
      </c>
      <c r="I45" s="5"/>
      <c r="J45" s="11">
        <f t="shared" si="2"/>
        <v>28849</v>
      </c>
      <c r="K45" s="23"/>
      <c r="L45" s="23"/>
    </row>
    <row r="46" spans="1:12" ht="30" customHeight="1" thickBot="1" x14ac:dyDescent="0.3">
      <c r="A46" s="5"/>
      <c r="B46" s="5" t="s">
        <v>66</v>
      </c>
      <c r="C46" s="5"/>
      <c r="D46" s="5"/>
      <c r="E46" s="5"/>
      <c r="F46" s="11">
        <f>ROUND(F39+F45,5)</f>
        <v>66054</v>
      </c>
      <c r="G46" s="5"/>
      <c r="H46" s="11">
        <f>ROUND(H39+H45,5)</f>
        <v>37205</v>
      </c>
      <c r="I46" s="5"/>
      <c r="J46" s="11">
        <f t="shared" si="2"/>
        <v>28849</v>
      </c>
      <c r="K46" s="23"/>
      <c r="L46" s="23"/>
    </row>
    <row r="47" spans="1:12" s="13" customFormat="1" ht="30" customHeight="1" thickBot="1" x14ac:dyDescent="0.3">
      <c r="A47" s="5" t="s">
        <v>25</v>
      </c>
      <c r="B47" s="5"/>
      <c r="C47" s="5"/>
      <c r="D47" s="5"/>
      <c r="E47" s="5"/>
      <c r="F47" s="12">
        <f>ROUND(F38+F46,5)</f>
        <v>6252</v>
      </c>
      <c r="G47" s="3"/>
      <c r="H47" s="12">
        <f>ROUND(H38+H46,5)</f>
        <v>-68010</v>
      </c>
      <c r="I47" s="3"/>
      <c r="J47" s="12">
        <f t="shared" si="2"/>
        <v>74262</v>
      </c>
      <c r="K47" s="24"/>
      <c r="L47" s="24"/>
    </row>
    <row r="48" spans="1:12" ht="16.5" thickTop="1" x14ac:dyDescent="0.25">
      <c r="A48" s="6"/>
      <c r="B48" s="6"/>
      <c r="C48" s="6"/>
      <c r="D48" s="6"/>
      <c r="E48" s="6"/>
      <c r="F48" s="20"/>
      <c r="G48" s="20"/>
      <c r="H48" s="20"/>
      <c r="I48" s="20"/>
      <c r="J48" s="20"/>
      <c r="K48" s="23"/>
      <c r="L48" s="23"/>
    </row>
  </sheetData>
  <mergeCells count="3">
    <mergeCell ref="A1:K1"/>
    <mergeCell ref="A2:K2"/>
    <mergeCell ref="A3:K3"/>
  </mergeCells>
  <printOptions horizontalCentered="1"/>
  <pageMargins left="0.7" right="0.7" top="0.75" bottom="0.75" header="0.1" footer="0.3"/>
  <pageSetup scale="60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21" r:id="rId4" name="FILTER"/>
      </mc:Fallback>
    </mc:AlternateContent>
    <mc:AlternateContent xmlns:mc="http://schemas.openxmlformats.org/markup-compatibility/2006">
      <mc:Choice Requires="x14">
        <control shapeId="307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22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N25"/>
  <sheetViews>
    <sheetView tabSelected="1" workbookViewId="0">
      <selection activeCell="A2" sqref="A2:M2"/>
    </sheetView>
  </sheetViews>
  <sheetFormatPr defaultRowHeight="15" x14ac:dyDescent="0.25"/>
  <cols>
    <col min="1" max="6" width="3" style="1" customWidth="1"/>
    <col min="7" max="7" width="43.140625" style="1" bestFit="1" customWidth="1"/>
    <col min="8" max="8" width="14.85546875" style="2" bestFit="1" customWidth="1"/>
    <col min="9" max="9" width="2.28515625" style="2" customWidth="1"/>
    <col min="10" max="10" width="14.85546875" style="2" bestFit="1" customWidth="1"/>
    <col min="11" max="11" width="2.28515625" style="2" customWidth="1"/>
    <col min="12" max="12" width="11.7109375" style="2" bestFit="1" customWidth="1"/>
    <col min="13" max="13" width="1.5703125" customWidth="1"/>
    <col min="14" max="14" width="45.42578125" customWidth="1"/>
  </cols>
  <sheetData>
    <row r="1" spans="1:14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1">
        <v>42165</v>
      </c>
    </row>
    <row r="2" spans="1:14" ht="15.75" x14ac:dyDescent="0.25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3"/>
    </row>
    <row r="3" spans="1:14" ht="15.75" x14ac:dyDescent="0.25">
      <c r="A3" s="27" t="s">
        <v>139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3"/>
    </row>
    <row r="4" spans="1:14" ht="16.5" thickBot="1" x14ac:dyDescent="0.3">
      <c r="A4" s="3"/>
      <c r="B4" s="3"/>
      <c r="C4" s="3"/>
      <c r="D4" s="3"/>
      <c r="E4" s="3"/>
      <c r="F4" s="3"/>
      <c r="G4" s="3"/>
      <c r="H4" s="15"/>
      <c r="I4" s="16"/>
      <c r="J4" s="15"/>
      <c r="K4" s="16"/>
      <c r="L4" s="15"/>
      <c r="M4" s="23"/>
      <c r="N4" s="23"/>
    </row>
    <row r="5" spans="1:14" s="14" customFormat="1" ht="17.25" thickTop="1" thickBot="1" x14ac:dyDescent="0.3">
      <c r="A5" s="22"/>
      <c r="B5" s="22"/>
      <c r="C5" s="22"/>
      <c r="D5" s="22"/>
      <c r="E5" s="22"/>
      <c r="F5" s="22"/>
      <c r="G5" s="22"/>
      <c r="H5" s="4" t="s">
        <v>140</v>
      </c>
      <c r="I5" s="17"/>
      <c r="J5" s="4" t="s">
        <v>141</v>
      </c>
      <c r="K5" s="17"/>
      <c r="L5" s="4" t="s">
        <v>95</v>
      </c>
      <c r="M5" s="26"/>
      <c r="N5" s="18" t="s">
        <v>71</v>
      </c>
    </row>
    <row r="6" spans="1:14" ht="16.5" thickTop="1" x14ac:dyDescent="0.25">
      <c r="A6" s="5"/>
      <c r="B6" s="5" t="s">
        <v>28</v>
      </c>
      <c r="C6" s="5"/>
      <c r="D6" s="5"/>
      <c r="E6" s="5"/>
      <c r="F6" s="5"/>
      <c r="G6" s="5"/>
      <c r="H6" s="7"/>
      <c r="I6" s="5"/>
      <c r="J6" s="7"/>
      <c r="K6" s="5"/>
      <c r="L6" s="7"/>
      <c r="M6" s="23"/>
      <c r="N6" s="23"/>
    </row>
    <row r="7" spans="1:14" ht="15.75" x14ac:dyDescent="0.25">
      <c r="A7" s="5"/>
      <c r="B7" s="5"/>
      <c r="C7" s="5"/>
      <c r="D7" s="5" t="s">
        <v>34</v>
      </c>
      <c r="E7" s="5"/>
      <c r="F7" s="5"/>
      <c r="G7" s="5"/>
      <c r="H7" s="7"/>
      <c r="I7" s="5"/>
      <c r="J7" s="7"/>
      <c r="K7" s="5"/>
      <c r="L7" s="7"/>
      <c r="M7" s="23"/>
      <c r="N7" s="23"/>
    </row>
    <row r="8" spans="1:14" ht="15.75" x14ac:dyDescent="0.25">
      <c r="A8" s="5"/>
      <c r="B8" s="5"/>
      <c r="C8" s="5"/>
      <c r="D8" s="5"/>
      <c r="E8" s="5" t="s">
        <v>45</v>
      </c>
      <c r="F8" s="5"/>
      <c r="G8" s="5"/>
      <c r="H8" s="7"/>
      <c r="I8" s="5"/>
      <c r="J8" s="7"/>
      <c r="K8" s="5"/>
      <c r="L8" s="7"/>
      <c r="M8" s="23"/>
      <c r="N8" s="23"/>
    </row>
    <row r="9" spans="1:14" ht="15.75" x14ac:dyDescent="0.25">
      <c r="A9" s="5"/>
      <c r="B9" s="5"/>
      <c r="C9" s="5"/>
      <c r="D9" s="5"/>
      <c r="E9" s="5"/>
      <c r="F9" s="5" t="s">
        <v>46</v>
      </c>
      <c r="G9" s="5"/>
      <c r="H9" s="7">
        <v>11196</v>
      </c>
      <c r="I9" s="5"/>
      <c r="J9" s="7">
        <v>28924</v>
      </c>
      <c r="K9" s="5"/>
      <c r="L9" s="7">
        <f>ROUND((H9-J9),5)</f>
        <v>-17728</v>
      </c>
      <c r="M9" s="23"/>
      <c r="N9" s="23" t="s">
        <v>130</v>
      </c>
    </row>
    <row r="10" spans="1:14" ht="15.75" x14ac:dyDescent="0.25">
      <c r="A10" s="5"/>
      <c r="B10" s="5"/>
      <c r="C10" s="5"/>
      <c r="D10" s="5"/>
      <c r="E10" s="5"/>
      <c r="F10" s="5" t="s">
        <v>47</v>
      </c>
      <c r="G10" s="5"/>
      <c r="H10" s="7">
        <v>28102</v>
      </c>
      <c r="I10" s="5"/>
      <c r="J10" s="7">
        <v>16414</v>
      </c>
      <c r="K10" s="5"/>
      <c r="L10" s="7">
        <f>ROUND((H10-J10),5)</f>
        <v>11688</v>
      </c>
      <c r="M10" s="23"/>
      <c r="N10" s="23" t="s">
        <v>131</v>
      </c>
    </row>
    <row r="11" spans="1:14" ht="15.75" x14ac:dyDescent="0.25">
      <c r="A11" s="5"/>
      <c r="B11" s="5"/>
      <c r="C11" s="5"/>
      <c r="D11" s="5"/>
      <c r="E11" s="5"/>
      <c r="F11" s="5" t="s">
        <v>48</v>
      </c>
      <c r="G11" s="5"/>
      <c r="H11" s="7"/>
      <c r="I11" s="5"/>
      <c r="J11" s="7"/>
      <c r="K11" s="5"/>
      <c r="L11" s="7"/>
      <c r="M11" s="23"/>
      <c r="N11" s="23"/>
    </row>
    <row r="12" spans="1:14" ht="15.75" x14ac:dyDescent="0.25">
      <c r="A12" s="5"/>
      <c r="B12" s="5"/>
      <c r="C12" s="5"/>
      <c r="D12" s="5"/>
      <c r="E12" s="5"/>
      <c r="F12" s="5"/>
      <c r="G12" s="5" t="s">
        <v>67</v>
      </c>
      <c r="H12" s="7">
        <v>5138</v>
      </c>
      <c r="I12" s="5"/>
      <c r="J12" s="7">
        <v>3745</v>
      </c>
      <c r="K12" s="5"/>
      <c r="L12" s="7">
        <f>ROUND((H12-J12),5)</f>
        <v>1393</v>
      </c>
      <c r="M12" s="23"/>
      <c r="N12" s="23"/>
    </row>
    <row r="13" spans="1:14" ht="31.5" thickBot="1" x14ac:dyDescent="0.3">
      <c r="A13" s="5"/>
      <c r="B13" s="5"/>
      <c r="C13" s="5"/>
      <c r="D13" s="5"/>
      <c r="E13" s="5"/>
      <c r="F13" s="5"/>
      <c r="G13" s="5" t="s">
        <v>68</v>
      </c>
      <c r="H13" s="8">
        <v>81632</v>
      </c>
      <c r="I13" s="5"/>
      <c r="J13" s="8">
        <v>98968</v>
      </c>
      <c r="K13" s="5"/>
      <c r="L13" s="8">
        <f>ROUND((H13-J13),5)</f>
        <v>-17336</v>
      </c>
      <c r="M13" s="23"/>
      <c r="N13" s="19" t="s">
        <v>132</v>
      </c>
    </row>
    <row r="14" spans="1:14" ht="15.75" x14ac:dyDescent="0.25">
      <c r="A14" s="5"/>
      <c r="B14" s="5"/>
      <c r="C14" s="5"/>
      <c r="D14" s="5"/>
      <c r="E14" s="5"/>
      <c r="F14" s="5" t="s">
        <v>69</v>
      </c>
      <c r="G14" s="5"/>
      <c r="H14" s="7">
        <f>ROUND(SUM(H11:H13),5)</f>
        <v>86770</v>
      </c>
      <c r="I14" s="5"/>
      <c r="J14" s="7">
        <f>ROUND(SUM(J11:J13),5)</f>
        <v>102713</v>
      </c>
      <c r="K14" s="5"/>
      <c r="L14" s="7">
        <f>ROUND((H14-J14),5)</f>
        <v>-15943</v>
      </c>
      <c r="M14" s="23"/>
      <c r="N14" s="23"/>
    </row>
    <row r="15" spans="1:14" ht="30" customHeight="1" x14ac:dyDescent="0.25">
      <c r="A15" s="5"/>
      <c r="B15" s="5"/>
      <c r="C15" s="5"/>
      <c r="D15" s="5"/>
      <c r="E15" s="5"/>
      <c r="F15" s="5" t="s">
        <v>49</v>
      </c>
      <c r="G15" s="5"/>
      <c r="H15" s="7"/>
      <c r="I15" s="5"/>
      <c r="J15" s="7"/>
      <c r="K15" s="5"/>
      <c r="L15" s="7"/>
      <c r="M15" s="23"/>
      <c r="N15" s="23"/>
    </row>
    <row r="16" spans="1:14" ht="15.75" x14ac:dyDescent="0.25">
      <c r="A16" s="5"/>
      <c r="B16" s="5"/>
      <c r="C16" s="5"/>
      <c r="D16" s="5"/>
      <c r="E16" s="5"/>
      <c r="F16" s="5"/>
      <c r="G16" s="5" t="s">
        <v>118</v>
      </c>
      <c r="H16" s="7">
        <v>23505</v>
      </c>
      <c r="I16" s="5"/>
      <c r="J16" s="7">
        <v>0</v>
      </c>
      <c r="K16" s="5"/>
      <c r="L16" s="7">
        <f>ROUND((H16-J16),5)</f>
        <v>23505</v>
      </c>
      <c r="M16" s="23"/>
      <c r="N16" s="23" t="s">
        <v>133</v>
      </c>
    </row>
    <row r="17" spans="1:14" ht="16.5" thickBot="1" x14ac:dyDescent="0.3">
      <c r="A17" s="5"/>
      <c r="B17" s="5"/>
      <c r="C17" s="5"/>
      <c r="D17" s="5"/>
      <c r="E17" s="5"/>
      <c r="F17" s="5"/>
      <c r="G17" s="5" t="s">
        <v>119</v>
      </c>
      <c r="H17" s="8">
        <v>14570</v>
      </c>
      <c r="I17" s="5"/>
      <c r="J17" s="8">
        <v>28882</v>
      </c>
      <c r="K17" s="5"/>
      <c r="L17" s="8">
        <f>ROUND((H17-J17),5)</f>
        <v>-14312</v>
      </c>
      <c r="M17" s="23"/>
      <c r="N17" s="23"/>
    </row>
    <row r="18" spans="1:14" ht="15.75" x14ac:dyDescent="0.25">
      <c r="A18" s="5"/>
      <c r="B18" s="5"/>
      <c r="C18" s="5"/>
      <c r="D18" s="5"/>
      <c r="E18" s="5"/>
      <c r="F18" s="5" t="s">
        <v>120</v>
      </c>
      <c r="G18" s="5"/>
      <c r="H18" s="7">
        <f>ROUND(SUM(H15:H17),5)</f>
        <v>38075</v>
      </c>
      <c r="I18" s="5"/>
      <c r="J18" s="7">
        <f>ROUND(SUM(J15:J17),5)</f>
        <v>28882</v>
      </c>
      <c r="K18" s="5"/>
      <c r="L18" s="7">
        <f>ROUND((H18-J18),5)</f>
        <v>9193</v>
      </c>
      <c r="M18" s="23"/>
      <c r="N18" s="23"/>
    </row>
    <row r="19" spans="1:14" ht="30" customHeight="1" x14ac:dyDescent="0.25">
      <c r="A19" s="5"/>
      <c r="B19" s="5"/>
      <c r="C19" s="5"/>
      <c r="D19" s="5"/>
      <c r="E19" s="5"/>
      <c r="F19" s="5" t="s">
        <v>50</v>
      </c>
      <c r="G19" s="5"/>
      <c r="H19" s="7">
        <v>990</v>
      </c>
      <c r="I19" s="5"/>
      <c r="J19" s="7">
        <v>1361</v>
      </c>
      <c r="K19" s="5"/>
      <c r="L19" s="7">
        <f>ROUND((H19-J19),5)</f>
        <v>-371</v>
      </c>
      <c r="M19" s="23"/>
      <c r="N19" s="23"/>
    </row>
    <row r="20" spans="1:14" ht="31.5" thickBot="1" x14ac:dyDescent="0.3">
      <c r="A20" s="5"/>
      <c r="B20" s="5"/>
      <c r="C20" s="5"/>
      <c r="D20" s="5"/>
      <c r="E20" s="5"/>
      <c r="F20" s="5" t="s">
        <v>51</v>
      </c>
      <c r="G20" s="5"/>
      <c r="H20" s="9">
        <v>9224</v>
      </c>
      <c r="I20" s="5"/>
      <c r="J20" s="9">
        <v>16081</v>
      </c>
      <c r="K20" s="5"/>
      <c r="L20" s="9">
        <f>ROUND((H20-J20),5)</f>
        <v>-6857</v>
      </c>
      <c r="M20" s="23"/>
      <c r="N20" s="19" t="s">
        <v>134</v>
      </c>
    </row>
    <row r="21" spans="1:14" ht="16.5" thickBot="1" x14ac:dyDescent="0.3">
      <c r="A21" s="5"/>
      <c r="B21" s="5"/>
      <c r="C21" s="5"/>
      <c r="D21" s="5"/>
      <c r="E21" s="5" t="s">
        <v>52</v>
      </c>
      <c r="F21" s="5"/>
      <c r="G21" s="5"/>
      <c r="H21" s="11">
        <f>ROUND(SUM(H8:H10)+H14+SUM(H18:H20),5)</f>
        <v>174357</v>
      </c>
      <c r="I21" s="5"/>
      <c r="J21" s="11">
        <f>ROUND(SUM(J8:J10)+J14+SUM(J18:J20),5)</f>
        <v>194375</v>
      </c>
      <c r="K21" s="5"/>
      <c r="L21" s="11">
        <f>ROUND((H21-J21),5)</f>
        <v>-20018</v>
      </c>
      <c r="M21" s="23"/>
      <c r="N21" s="23"/>
    </row>
    <row r="22" spans="1:14" ht="30" customHeight="1" thickBot="1" x14ac:dyDescent="0.3">
      <c r="A22" s="5"/>
      <c r="B22" s="5"/>
      <c r="C22" s="5"/>
      <c r="D22" s="5" t="s">
        <v>58</v>
      </c>
      <c r="E22" s="5"/>
      <c r="F22" s="5"/>
      <c r="G22" s="5"/>
      <c r="H22" s="11">
        <f>ROUND(H7+H21,5)</f>
        <v>174357</v>
      </c>
      <c r="I22" s="5"/>
      <c r="J22" s="11">
        <f>ROUND(J7+J21,5)</f>
        <v>194375</v>
      </c>
      <c r="K22" s="5"/>
      <c r="L22" s="11">
        <f>ROUND((H22-J22),5)</f>
        <v>-20018</v>
      </c>
      <c r="M22" s="23"/>
      <c r="N22" s="23"/>
    </row>
    <row r="23" spans="1:14" ht="30" customHeight="1" thickBot="1" x14ac:dyDescent="0.3">
      <c r="A23" s="5"/>
      <c r="B23" s="5" t="s">
        <v>59</v>
      </c>
      <c r="C23" s="5"/>
      <c r="D23" s="5"/>
      <c r="E23" s="5"/>
      <c r="F23" s="5"/>
      <c r="G23" s="5"/>
      <c r="H23" s="11">
        <f>ROUND(H6-H22,5)</f>
        <v>-174357</v>
      </c>
      <c r="I23" s="5"/>
      <c r="J23" s="11">
        <f>ROUND(J6-J22,5)</f>
        <v>-194375</v>
      </c>
      <c r="K23" s="5"/>
      <c r="L23" s="11">
        <f>ROUND((H23-J23),5)</f>
        <v>20018</v>
      </c>
      <c r="M23" s="23"/>
      <c r="N23" s="23"/>
    </row>
    <row r="24" spans="1:14" s="13" customFormat="1" ht="30" customHeight="1" thickBot="1" x14ac:dyDescent="0.3">
      <c r="A24" s="5" t="s">
        <v>25</v>
      </c>
      <c r="B24" s="5"/>
      <c r="C24" s="5"/>
      <c r="D24" s="5"/>
      <c r="E24" s="5"/>
      <c r="F24" s="5"/>
      <c r="G24" s="5"/>
      <c r="H24" s="12">
        <f>H23</f>
        <v>-174357</v>
      </c>
      <c r="I24" s="3"/>
      <c r="J24" s="12">
        <f>J23</f>
        <v>-194375</v>
      </c>
      <c r="K24" s="3"/>
      <c r="L24" s="12">
        <f>ROUND((H24-J24),5)</f>
        <v>20018</v>
      </c>
      <c r="M24" s="24"/>
      <c r="N24" s="24"/>
    </row>
    <row r="25" spans="1:14" ht="15.75" thickTop="1" x14ac:dyDescent="0.25"/>
  </sheetData>
  <mergeCells count="3">
    <mergeCell ref="A1:M1"/>
    <mergeCell ref="A2:M2"/>
    <mergeCell ref="A3:M3"/>
  </mergeCells>
  <pageMargins left="0.7" right="0.7" top="0.75" bottom="0.75" header="0.1" footer="0.3"/>
  <pageSetup scale="58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27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2770" r:id="rId4" name="HEADER"/>
      </mc:Fallback>
    </mc:AlternateContent>
    <mc:AlternateContent xmlns:mc="http://schemas.openxmlformats.org/markup-compatibility/2006">
      <mc:Choice Requires="x14">
        <control shapeId="327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276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Balance Sheet</vt:lpstr>
      <vt:lpstr>Income Statement</vt:lpstr>
      <vt:lpstr>Budget</vt:lpstr>
      <vt:lpstr>Professional Fees</vt:lpstr>
      <vt:lpstr>Sheet2</vt:lpstr>
      <vt:lpstr>Sheet3</vt:lpstr>
      <vt:lpstr>'Balance Sheet'!Print_Titles</vt:lpstr>
      <vt:lpstr>Budget!Print_Titles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2015-06-10T19:12:10Z</cp:lastPrinted>
  <dcterms:created xsi:type="dcterms:W3CDTF">2014-01-21T17:56:46Z</dcterms:created>
  <dcterms:modified xsi:type="dcterms:W3CDTF">2015-06-10T19:12:20Z</dcterms:modified>
</cp:coreProperties>
</file>