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4\December\"/>
    </mc:Choice>
  </mc:AlternateContent>
  <bookViews>
    <workbookView xWindow="120" yWindow="45" windowWidth="19035" windowHeight="10995"/>
  </bookViews>
  <sheets>
    <sheet name="Balance Sheet" sheetId="53" r:id="rId1"/>
    <sheet name="Income Statement" sheetId="54" r:id="rId2"/>
    <sheet name="Actual vs Budget" sheetId="55" r:id="rId3"/>
    <sheet name="Legal &amp; Professional Fees" sheetId="57" r:id="rId4"/>
    <sheet name="Over 90 days Past Due AR" sheetId="56" r:id="rId5"/>
    <sheet name="Sheet2" sheetId="2" state="hidden" r:id="rId6"/>
    <sheet name="Sheet3" sheetId="3" state="hidden" r:id="rId7"/>
  </sheets>
  <definedNames>
    <definedName name="_xlnm.Print_Titles" localSheetId="2">'Actual vs Budget'!$1:$5</definedName>
    <definedName name="_xlnm.Print_Titles" localSheetId="0">'Balance Sheet'!$1:$5</definedName>
    <definedName name="_xlnm.Print_Titles" localSheetId="1">'Income Statement'!$1:$5</definedName>
    <definedName name="_xlnm.Print_Titles" localSheetId="4">'Over 90 days Past Due AR'!$A:$B,'Over 90 days Past Due AR'!$5:$5</definedName>
    <definedName name="QB_BASIS_4" localSheetId="2" hidden="1">'Actual vs Budget'!$J$3</definedName>
    <definedName name="QB_BASIS_4" localSheetId="4" hidden="1">'Over 90 days Past Due AR'!$J$3</definedName>
    <definedName name="QB_COLUMN_1" localSheetId="4" hidden="1">'Over 90 days Past Due AR'!#REF!</definedName>
    <definedName name="QB_COLUMN_16" localSheetId="4" hidden="1">'Over 90 days Past Due AR'!$F$5</definedName>
    <definedName name="QB_COLUMN_24" localSheetId="4" hidden="1">'Over 90 days Past Due AR'!$H$5</definedName>
    <definedName name="QB_COLUMN_25" localSheetId="4" hidden="1">'Over 90 days Past Due AR'!$J$5</definedName>
    <definedName name="QB_COLUMN_3" localSheetId="4" hidden="1">'Over 90 days Past Due AR'!#REF!</definedName>
    <definedName name="QB_COLUMN_4" localSheetId="4" hidden="1">'Over 90 days Past Due AR'!$D$5</definedName>
    <definedName name="QB_COLUMN_5" localSheetId="4" hidden="1">'Over 90 days Past Due AR'!#REF!</definedName>
    <definedName name="QB_COLUMN_59200" localSheetId="2" hidden="1">'Actual vs Budget'!$F$5</definedName>
    <definedName name="QB_COLUMN_59200" localSheetId="0" hidden="1">'Balance Sheet'!$F$5</definedName>
    <definedName name="QB_COLUMN_59200" localSheetId="1" hidden="1">'Income Statement'!$F$5</definedName>
    <definedName name="QB_COLUMN_59200" localSheetId="3" hidden="1">'Legal &amp; Professional Fees'!$H$5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3" hidden="1">'Legal &amp; Professional Fees'!$J$5</definedName>
    <definedName name="QB_COLUMN_63620" localSheetId="2" hidden="1">'Actual vs Budget'!$J$5</definedName>
    <definedName name="QB_COLUMN_63620" localSheetId="0" hidden="1">'Balance Sheet'!$J$5</definedName>
    <definedName name="QB_COLUMN_63620" localSheetId="1" hidden="1">'Income Statement'!$J$5</definedName>
    <definedName name="QB_COLUMN_63620" localSheetId="3" hidden="1">'Legal &amp; Professional Fees'!$L$5</definedName>
    <definedName name="QB_COLUMN_76210" localSheetId="2" hidden="1">'Actual vs Budget'!$H$5</definedName>
    <definedName name="QB_COMPANY_0" localSheetId="2" hidden="1">'Actual vs Budget'!$A$1</definedName>
    <definedName name="QB_COMPANY_0" localSheetId="0" hidden="1">'Balance Sheet'!$A$1</definedName>
    <definedName name="QB_COMPANY_0" localSheetId="1" hidden="1">'Income Statement'!$A$1</definedName>
    <definedName name="QB_COMPANY_0" localSheetId="3" hidden="1">'Legal &amp; Professional Fees'!$A$1</definedName>
    <definedName name="QB_COMPANY_0" localSheetId="4" hidden="1">'Over 90 days Past Due AR'!$A$1</definedName>
    <definedName name="QB_DATA_0" localSheetId="2" hidden="1">'Actual vs Budget'!$8:$8,'Actual vs Budget'!$9:$9,'Actual vs Budget'!$10:$10,'Actual vs Budget'!$11:$11,'Actual vs Budget'!$15:$15,'Actual vs Budget'!$16:$16,'Actual vs Budget'!$17:$17,'Actual vs Budget'!$18:$18,'Actual vs Budget'!$19:$19,'Actual vs Budget'!$20:$20,'Actual vs Budget'!$21:$21,'Actual vs Budget'!$22:$22,'Actual vs Budget'!$23:$23,'Actual vs Budget'!$24:$24,'Actual vs Budget'!$25:$25,'Actual vs Budget'!$26:$26</definedName>
    <definedName name="QB_DATA_0" localSheetId="0" hidden="1">'Balance Sheet'!$9:$9,'Balance Sheet'!$10:$10,'Balance Sheet'!$11:$11,'Balance Sheet'!$12:$12,'Balance Sheet'!$13:$13,'Balance Sheet'!$16:$16,'Balance Sheet'!$19:$19,'Balance Sheet'!$23:$23,'Balance Sheet'!$24:$24,'Balance Sheet'!$27:$27,'Balance Sheet'!$28:$28,'Balance Sheet'!$35:$35,'Balance Sheet'!$38:$38,'Balance Sheet'!$41:$41,'Balance Sheet'!$42:$42,'Balance Sheet'!$43:$43</definedName>
    <definedName name="QB_DATA_0" localSheetId="1" hidden="1">'Income Statement'!$8:$8,'Income Statement'!$9:$9,'Income Statement'!$10:$10,'Income Statement'!$11:$11,'Income Statement'!$12:$12,'Income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3" hidden="1">'Legal &amp; Professional Fees'!$9:$9,'Legal &amp; Professional Fees'!$10:$10,'Legal &amp; Professional Fees'!$12:$12,'Legal &amp; Professional Fees'!$13:$13,'Legal &amp; Professional Fees'!$15:$15,'Legal &amp; Professional Fees'!$16:$16,'Legal &amp; Professional Fees'!$17:$17</definedName>
    <definedName name="QB_DATA_0" localSheetId="4" hidden="1">'Over 90 days Past Due AR'!$7:$7,'Over 90 days Past Due AR'!$10:$10</definedName>
    <definedName name="QB_DATA_1" localSheetId="2" hidden="1">'Actual vs Budget'!$27:$27,'Actual vs Budget'!$28:$28,'Actual vs Budget'!$29:$29,'Actual vs Budget'!$30:$30,'Actual vs Budget'!$31:$31,'Actual vs Budget'!$32:$32,'Actual vs Budget'!$33:$33,'Actual vs Budget'!$34:$34,'Actual vs Budget'!$35:$35,'Actual vs Budget'!$40:$40,'Actual vs Budget'!$41:$41,'Actual vs Budget'!$42:$42,'Actual vs Budget'!$43:$43</definedName>
    <definedName name="QB_DATA_1" localSheetId="0" hidden="1">'Balance Sheet'!$44:$44,'Balance Sheet'!$45:$45,'Balance Sheet'!$46:$46,'Balance Sheet'!$47:$47,'Balance Sheet'!$51:$51,'Balance Sheet'!$55:$55,'Balance Sheet'!$56:$56,'Balance Sheet'!$57:$57,'Balance Sheet'!$58:$58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Statement'!$35:$35,'Income Statement'!$36:$36,'Income Statement'!$37:$37,'Income Statement'!$42:$42,'Income Statement'!$43:$43,'Income Statement'!$44:$44,'Income Statement'!$45:$45</definedName>
    <definedName name="QB_DATE_1" localSheetId="2" hidden="1">'Actual vs Budget'!$L$1</definedName>
    <definedName name="QB_DATE_1" localSheetId="0" hidden="1">'Balance Sheet'!$L$1</definedName>
    <definedName name="QB_DATE_1" localSheetId="1" hidden="1">'Income Statement'!$L$1</definedName>
    <definedName name="QB_DATE_1" localSheetId="3" hidden="1">'Legal &amp; Professional Fees'!$N$1</definedName>
    <definedName name="QB_DATE_1" localSheetId="4" hidden="1">'Over 90 days Past Due AR'!$J$2</definedName>
    <definedName name="QB_FORMULA_0" localSheetId="2" hidden="1">'Actual vs Budget'!$J$8,'Actual vs Budget'!$J$9,'Actual vs Budget'!$J$10,'Actual vs Budget'!$J$11,'Actual vs Budget'!$F$12,'Actual vs Budget'!$H$12,'Actual vs Budget'!$J$12,'Actual vs Budget'!$F$13,'Actual vs Budget'!$H$13,'Actual vs Budget'!$J$13,'Actual vs Budget'!$J$16,'Actual vs Budget'!$J$17,'Actual vs Budget'!$J$18,'Actual vs Budget'!$J$19,'Actual vs Budget'!$J$20,'Actual vs Budget'!$J$21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Sheet'!$F$20,'Balance Sheet'!$H$20,'Balance Sheet'!$J$20</definedName>
    <definedName name="QB_FORMULA_0" localSheetId="1" hidden="1">'Income Statement'!$J$8,'Income Statement'!$J$9,'Income Statement'!$J$10,'Income Statement'!$J$11,'Income Statement'!$J$12,'Income Statement'!$F$13,'Income Statement'!$H$13,'Income Statement'!$J$13,'Income Statement'!$F$14,'Income Statement'!$H$14,'Income Statement'!$J$14,'Income Statement'!$J$16,'Income Statement'!$J$17,'Income Statement'!$J$18,'Income Statement'!$J$19,'Income Statement'!$J$20</definedName>
    <definedName name="QB_FORMULA_0" localSheetId="3" hidden="1">'Legal &amp; Professional Fees'!$L$9,'Legal &amp; Professional Fees'!$L$10,'Legal &amp; Professional Fees'!$L$12,'Legal &amp; Professional Fees'!$L$13,'Legal &amp; Professional Fees'!$H$14,'Legal &amp; Professional Fees'!$J$14,'Legal &amp; Professional Fees'!$L$14,'Legal &amp; Professional Fees'!$L$15,'Legal &amp; Professional Fees'!$L$16,'Legal &amp; Professional Fees'!$L$17,'Legal &amp; Professional Fees'!$H$18,'Legal &amp; Professional Fees'!$J$18,'Legal &amp; Professional Fees'!$L$18,'Legal &amp; Professional Fees'!$H$19,'Legal &amp; Professional Fees'!$J$19,'Legal &amp; Professional Fees'!$L$19</definedName>
    <definedName name="QB_FORMULA_0" localSheetId="4" hidden="1">'Over 90 days Past Due AR'!$J$8,'Over 90 days Past Due AR'!$J$11,'Over 90 days Past Due AR'!$J$12</definedName>
    <definedName name="QB_FORMULA_1" localSheetId="2" hidden="1">'Actual vs Budget'!$J$22,'Actual vs Budget'!$J$23,'Actual vs Budget'!$J$24,'Actual vs Budget'!$J$25,'Actual vs Budget'!$J$26,'Actual vs Budget'!$J$27,'Actual vs Budget'!$J$28,'Actual vs Budget'!$J$29,'Actual vs Budget'!$J$30,'Actual vs Budget'!$J$32,'Actual vs Budget'!$J$34,'Actual vs Budget'!$J$35,'Actual vs Budget'!$F$36,'Actual vs Budget'!$H$36,'Actual vs Budget'!$J$36,'Actual vs Budget'!$F$37</definedName>
    <definedName name="QB_FORMULA_1" localSheetId="0" hidden="1">'Balance Sheet'!$F$21,'Balance Sheet'!$H$21,'Balance Sheet'!$J$21,'Balance Sheet'!$J$23,'Balance Sheet'!$J$24,'Balance Sheet'!$F$25,'Balance Sheet'!$H$25,'Balance Sheet'!$J$25,'Balance Sheet'!$J$27,'Balance Sheet'!$J$28,'Balance Sheet'!$F$29,'Balance Sheet'!$H$29,'Balance Sheet'!$J$29,'Balance Sheet'!$F$30,'Balance Sheet'!$H$30,'Balance Sheet'!$J$30</definedName>
    <definedName name="QB_FORMULA_1" localSheetId="1" hidden="1">'Income Statement'!$J$21,'Income Statement'!$J$22,'Income Statement'!$J$23,'Income Statement'!$J$24,'Income Statement'!$J$25,'Income Statement'!$J$26,'Income Statement'!$J$27,'Income Statement'!$J$28,'Income Statement'!$J$29,'Income Statement'!$J$30,'Income Statement'!$J$31,'Income Statement'!$J$32,'Income Statement'!$J$33,'Income Statement'!$J$34,'Income Statement'!$J$35,'Income Statement'!$J$36</definedName>
    <definedName name="QB_FORMULA_1" localSheetId="3" hidden="1">'Legal &amp; Professional Fees'!$H$20,'Legal &amp; Professional Fees'!$J$20,'Legal &amp; Professional Fees'!$L$20,'Legal &amp; Professional Fees'!$H$21,'Legal &amp; Professional Fees'!$J$21,'Legal &amp; Professional Fees'!$L$21</definedName>
    <definedName name="QB_FORMULA_2" localSheetId="2" hidden="1">'Actual vs Budget'!$H$37,'Actual vs Budget'!$J$37,'Actual vs Budget'!$J$41,'Actual vs Budget'!$J$42,'Actual vs Budget'!$J$43,'Actual vs Budget'!$F$44,'Actual vs Budget'!$H$44,'Actual vs Budget'!$J$44,'Actual vs Budget'!$F$45,'Actual vs Budget'!$H$45,'Actual vs Budget'!$J$45,'Actual vs Budget'!$F$46,'Actual vs Budget'!$H$46,'Actual vs Budget'!$J$46</definedName>
    <definedName name="QB_FORMULA_2" localSheetId="0" hidden="1">'Balance Sheet'!$J$35,'Balance Sheet'!$F$36,'Balance Sheet'!$H$36,'Balance Sheet'!$J$36,'Balance Sheet'!$J$38,'Balance Sheet'!$F$39,'Balance Sheet'!$H$39,'Balance Sheet'!$J$39,'Balance Sheet'!$J$41,'Balance Sheet'!$J$42,'Balance Sheet'!$J$43,'Balance Sheet'!$J$44,'Balance Sheet'!$J$45,'Balance Sheet'!$J$46,'Balance Sheet'!$J$47,'Balance Sheet'!$F$48</definedName>
    <definedName name="QB_FORMULA_2" localSheetId="1" hidden="1">'Income Statement'!$J$37,'Income Statement'!$F$38,'Income Statement'!$H$38,'Income Statement'!$J$38,'Income Statement'!$F$39,'Income Statement'!$H$39,'Income Statement'!$J$39,'Income Statement'!$J$42,'Income Statement'!$J$43,'Income Statement'!$J$44,'Income Statement'!$J$45,'Income Statement'!$F$46,'Income Statement'!$H$46,'Income Statement'!$J$46,'Income Statement'!$F$47,'Income Statement'!$H$47</definedName>
    <definedName name="QB_FORMULA_3" localSheetId="0" hidden="1">'Balance Sheet'!$H$48,'Balance Sheet'!$J$48,'Balance Sheet'!$F$49,'Balance Sheet'!$H$49,'Balance Sheet'!$J$49,'Balance Sheet'!$J$51,'Balance Sheet'!$F$52,'Balance Sheet'!$H$52,'Balance Sheet'!$J$52,'Balance Sheet'!$F$53,'Balance Sheet'!$H$53,'Balance Sheet'!$J$53,'Balance Sheet'!$J$55,'Balance Sheet'!$J$56,'Balance Sheet'!$J$57,'Balance Sheet'!$J$58</definedName>
    <definedName name="QB_FORMULA_3" localSheetId="1" hidden="1">'Income Statement'!$J$47,'Income Statement'!$F$48,'Income Statement'!$H$48,'Income Statement'!$J$48</definedName>
    <definedName name="QB_FORMULA_4" localSheetId="0" hidden="1">'Balance Sheet'!$F$59,'Balance Sheet'!$H$59,'Balance Sheet'!$J$59,'Balance Sheet'!$F$60,'Balance Sheet'!$H$60,'Balance Sheet'!$J$60</definedName>
    <definedName name="QB_ROW_1" localSheetId="0" hidden="1">'Balance Sheet'!$A$6</definedName>
    <definedName name="QB_ROW_10031" localSheetId="0" hidden="1">'Balance Sheet'!$D$34</definedName>
    <definedName name="QB_ROW_1011" localSheetId="0" hidden="1">'Balance Sheet'!$B$7</definedName>
    <definedName name="QB_ROW_10331" localSheetId="0" hidden="1">'Balance Sheet'!$D$36</definedName>
    <definedName name="QB_ROW_104320" localSheetId="0" hidden="1">'Balance Sheet'!$C$27</definedName>
    <definedName name="QB_ROW_11031" localSheetId="0" hidden="1">'Balance Sheet'!$D$37</definedName>
    <definedName name="QB_ROW_11331" localSheetId="0" hidden="1">'Balance Sheet'!$D$39</definedName>
    <definedName name="QB_ROW_12031" localSheetId="0" hidden="1">'Balance Sheet'!$D$40</definedName>
    <definedName name="QB_ROW_120340" localSheetId="0" hidden="1">'Balance Sheet'!$E$42</definedName>
    <definedName name="QB_ROW_1220" localSheetId="0" hidden="1">'Balance Sheet'!$C$57</definedName>
    <definedName name="QB_ROW_12331" localSheetId="0" hidden="1">'Balance Sheet'!$D$48</definedName>
    <definedName name="QB_ROW_130040" localSheetId="3" hidden="1">'Legal &amp; Professional Fees'!$E$8</definedName>
    <definedName name="QB_ROW_13021" localSheetId="0" hidden="1">'Balance Sheet'!$C$50</definedName>
    <definedName name="QB_ROW_130340" localSheetId="2" hidden="1">'Actual vs Budget'!$E$26</definedName>
    <definedName name="QB_ROW_130340" localSheetId="1" hidden="1">'Income Statement'!$E$28</definedName>
    <definedName name="QB_ROW_130340" localSheetId="3" hidden="1">'Legal &amp; Professional Fees'!$E$18</definedName>
    <definedName name="QB_ROW_1311" localSheetId="0" hidden="1">'Balance Sheet'!$B$21</definedName>
    <definedName name="QB_ROW_131340" localSheetId="2" hidden="1">'Actual vs Budget'!$E$24</definedName>
    <definedName name="QB_ROW_131340" localSheetId="1" hidden="1">'Income Statement'!$E$26</definedName>
    <definedName name="QB_ROW_13321" localSheetId="0" hidden="1">'Balance Sheet'!$C$52</definedName>
    <definedName name="QB_ROW_133340" localSheetId="2" hidden="1">'Actual vs Budget'!$E$22</definedName>
    <definedName name="QB_ROW_133340" localSheetId="1" hidden="1">'Income Statement'!$E$24</definedName>
    <definedName name="QB_ROW_134340" localSheetId="2" hidden="1">'Actual vs Budget'!$E$21</definedName>
    <definedName name="QB_ROW_134340" localSheetId="1" hidden="1">'Income Statement'!$E$23</definedName>
    <definedName name="QB_ROW_135340" localSheetId="2" hidden="1">'Actual vs Budget'!$E$20</definedName>
    <definedName name="QB_ROW_135340" localSheetId="1" hidden="1">'Income Statement'!$E$22</definedName>
    <definedName name="QB_ROW_136340" localSheetId="2" hidden="1">'Actual vs Budget'!$E$9</definedName>
    <definedName name="QB_ROW_136340" localSheetId="1" hidden="1">'Income Statement'!$E$9</definedName>
    <definedName name="QB_ROW_137340" localSheetId="2" hidden="1">'Actual vs Budget'!$E$8</definedName>
    <definedName name="QB_ROW_137340" localSheetId="1" hidden="1">'Income Statement'!$E$8</definedName>
    <definedName name="QB_ROW_139320" localSheetId="0" hidden="1">'Balance Sheet'!$C$23</definedName>
    <definedName name="QB_ROW_14011" localSheetId="0" hidden="1">'Balance Sheet'!$B$54</definedName>
    <definedName name="QB_ROW_140320" localSheetId="0" hidden="1">'Balance Sheet'!$C$24</definedName>
    <definedName name="QB_ROW_14311" localSheetId="0" hidden="1">'Balance Sheet'!$B$59</definedName>
    <definedName name="QB_ROW_143330" localSheetId="0" hidden="1">'Balance Sheet'!$D$16</definedName>
    <definedName name="QB_ROW_1498010" localSheetId="4" hidden="1">'Over 90 days Past Due AR'!$B$9</definedName>
    <definedName name="QB_ROW_1498310" localSheetId="4" hidden="1">'Over 90 days Past Due AR'!$B$11</definedName>
    <definedName name="QB_ROW_159320" localSheetId="0" hidden="1">'Balance Sheet'!$C$28</definedName>
    <definedName name="QB_ROW_16240" localSheetId="0" hidden="1">'Balance Sheet'!$E$35</definedName>
    <definedName name="QB_ROW_163330" localSheetId="0" hidden="1">'Balance Sheet'!$D$13</definedName>
    <definedName name="QB_ROW_17221" localSheetId="0" hidden="1">'Balance Sheet'!$C$58</definedName>
    <definedName name="QB_ROW_173330" localSheetId="2" hidden="1">'Actual vs Budget'!$D$43</definedName>
    <definedName name="QB_ROW_173330" localSheetId="1" hidden="1">'Income Statement'!$D$45</definedName>
    <definedName name="QB_ROW_179330" localSheetId="2" hidden="1">'Actual vs Budget'!$D$42</definedName>
    <definedName name="QB_ROW_179330" localSheetId="1" hidden="1">'Income Statement'!$D$44</definedName>
    <definedName name="QB_ROW_18240" localSheetId="0" hidden="1">'Balance Sheet'!$E$43</definedName>
    <definedName name="QB_ROW_18301" localSheetId="2" hidden="1">'Actual vs Budget'!$A$46</definedName>
    <definedName name="QB_ROW_18301" localSheetId="1" hidden="1">'Income Statement'!$A$48</definedName>
    <definedName name="QB_ROW_18301" localSheetId="3" hidden="1">'Legal &amp; Professional Fees'!$A$21</definedName>
    <definedName name="QB_ROW_183220" localSheetId="0" hidden="1">'Balance Sheet'!$C$55</definedName>
    <definedName name="QB_ROW_184220" localSheetId="0" hidden="1">'Balance Sheet'!$C$56</definedName>
    <definedName name="QB_ROW_186330" localSheetId="2" hidden="1">'Actual vs Budget'!$D$41</definedName>
    <definedName name="QB_ROW_186330" localSheetId="1" hidden="1">'Income Statement'!$D$43</definedName>
    <definedName name="QB_ROW_19011" localSheetId="2" hidden="1">'Actual vs Budget'!$B$6</definedName>
    <definedName name="QB_ROW_19011" localSheetId="1" hidden="1">'Income Statement'!$B$6</definedName>
    <definedName name="QB_ROW_19011" localSheetId="3" hidden="1">'Legal &amp; Professional Fees'!$B$6</definedName>
    <definedName name="QB_ROW_19311" localSheetId="2" hidden="1">'Actual vs Budget'!$B$37</definedName>
    <definedName name="QB_ROW_19311" localSheetId="1" hidden="1">'Income Statement'!$B$39</definedName>
    <definedName name="QB_ROW_19311" localSheetId="3" hidden="1">'Legal &amp; Professional Fees'!$B$20</definedName>
    <definedName name="QB_ROW_19340" localSheetId="0" hidden="1">'Balance Sheet'!$E$44</definedName>
    <definedName name="QB_ROW_194230" localSheetId="0" hidden="1">'Balance Sheet'!$D$51</definedName>
    <definedName name="QB_ROW_20031" localSheetId="2" hidden="1">'Actual vs Budget'!$D$7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'Actual vs Budget'!$D$12</definedName>
    <definedName name="QB_ROW_20331" localSheetId="1" hidden="1">'Income Statement'!$D$13</definedName>
    <definedName name="QB_ROW_21031" localSheetId="2" hidden="1">'Actual vs Budget'!$D$14</definedName>
    <definedName name="QB_ROW_21031" localSheetId="1" hidden="1">'Income Statement'!$D$15</definedName>
    <definedName name="QB_ROW_21031" localSheetId="3" hidden="1">'Legal &amp; Professional Fees'!$D$7</definedName>
    <definedName name="QB_ROW_21331" localSheetId="2" hidden="1">'Actual vs Budget'!$D$36</definedName>
    <definedName name="QB_ROW_21331" localSheetId="1" hidden="1">'Income Statement'!$D$38</definedName>
    <definedName name="QB_ROW_21331" localSheetId="3" hidden="1">'Legal &amp; Professional Fees'!$D$19</definedName>
    <definedName name="QB_ROW_22011" localSheetId="2" hidden="1">'Actual vs Budget'!$B$38</definedName>
    <definedName name="QB_ROW_22011" localSheetId="1" hidden="1">'Income Statement'!$B$40</definedName>
    <definedName name="QB_ROW_22311" localSheetId="2" hidden="1">'Actual vs Budget'!$B$45</definedName>
    <definedName name="QB_ROW_22311" localSheetId="1" hidden="1">'Income Statement'!$B$47</definedName>
    <definedName name="QB_ROW_224340" localSheetId="2" hidden="1">'Actual vs Budget'!$E$19</definedName>
    <definedName name="QB_ROW_224340" localSheetId="1" hidden="1">'Income Statement'!$E$21</definedName>
    <definedName name="QB_ROW_227250" localSheetId="3" hidden="1">'Legal &amp; Professional Fees'!$F$16</definedName>
    <definedName name="QB_ROW_23021" localSheetId="2" hidden="1">'Actual vs Budget'!$C$39</definedName>
    <definedName name="QB_ROW_23021" localSheetId="1" hidden="1">'Income Statement'!$C$41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'Actual vs Budget'!$C$44</definedName>
    <definedName name="QB_ROW_23321" localSheetId="1" hidden="1">'Income Statement'!$C$46</definedName>
    <definedName name="QB_ROW_233240" localSheetId="0" hidden="1">'Balance Sheet'!$E$41</definedName>
    <definedName name="QB_ROW_234240" localSheetId="2" hidden="1">'Actual vs Budget'!$E$34</definedName>
    <definedName name="QB_ROW_234240" localSheetId="1" hidden="1">'Income Statement'!$E$36</definedName>
    <definedName name="QB_ROW_235240" localSheetId="2" hidden="1">'Actual vs Budget'!$E$18</definedName>
    <definedName name="QB_ROW_235240" localSheetId="1" hidden="1">'Income Statement'!$E$19</definedName>
    <definedName name="QB_ROW_237240" localSheetId="2" hidden="1">'Actual vs Budget'!$E$17</definedName>
    <definedName name="QB_ROW_237240" localSheetId="1" hidden="1">'Income Statement'!$E$18</definedName>
    <definedName name="QB_ROW_246230" localSheetId="2" hidden="1">'Actual vs Budget'!$D$40</definedName>
    <definedName name="QB_ROW_246230" localSheetId="1" hidden="1">'Income Statement'!$D$42</definedName>
    <definedName name="QB_ROW_261240" localSheetId="2" hidden="1">'Actual vs Budget'!$E$33</definedName>
    <definedName name="QB_ROW_261240" localSheetId="1" hidden="1">'Income Statement'!$E$35</definedName>
    <definedName name="QB_ROW_264240" localSheetId="1" hidden="1">'Income Statement'!$E$12</definedName>
    <definedName name="QB_ROW_270230" localSheetId="0" hidden="1">'Balance Sheet'!$D$9</definedName>
    <definedName name="QB_ROW_282240" localSheetId="0" hidden="1">'Balance Sheet'!$E$38</definedName>
    <definedName name="QB_ROW_289230" localSheetId="0" hidden="1">'Balance Sheet'!$D$10</definedName>
    <definedName name="QB_ROW_301" localSheetId="0" hidden="1">'Balance Sheet'!$A$30</definedName>
    <definedName name="QB_ROW_3021" localSheetId="0" hidden="1">'Balance Sheet'!$C$15</definedName>
    <definedName name="QB_ROW_302340" localSheetId="2" hidden="1">'Actual vs Budget'!$E$10</definedName>
    <definedName name="QB_ROW_302340" localSheetId="1" hidden="1">'Income Statement'!$E$10</definedName>
    <definedName name="QB_ROW_303340" localSheetId="2" hidden="1">'Actual vs Budget'!$E$23</definedName>
    <definedName name="QB_ROW_303340" localSheetId="1" hidden="1">'Income Statement'!$E$25</definedName>
    <definedName name="QB_ROW_305240" localSheetId="1" hidden="1">'Income Statement'!$E$20</definedName>
    <definedName name="QB_ROW_310230" localSheetId="0" hidden="1">'Balance Sheet'!$D$11</definedName>
    <definedName name="QB_ROW_31301" localSheetId="4" hidden="1">'Over 90 days Past Due AR'!$A$12</definedName>
    <definedName name="QB_ROW_317250" localSheetId="3" hidden="1">'Legal &amp; Professional Fees'!$F$17</definedName>
    <definedName name="QB_ROW_320240" localSheetId="0" hidden="1">'Balance Sheet'!$E$46</definedName>
    <definedName name="QB_ROW_323240" localSheetId="2" hidden="1">'Actual vs Budget'!$E$31</definedName>
    <definedName name="QB_ROW_323240" localSheetId="1" hidden="1">'Income Statement'!$E$33</definedName>
    <definedName name="QB_ROW_3240" localSheetId="2" hidden="1">'Actual vs Budget'!$E$32</definedName>
    <definedName name="QB_ROW_3240" localSheetId="1" hidden="1">'Income Statement'!$E$34</definedName>
    <definedName name="QB_ROW_326240" localSheetId="2" hidden="1">'Actual vs Budget'!$E$15</definedName>
    <definedName name="QB_ROW_326240" localSheetId="1" hidden="1">'Income Statement'!$E$16</definedName>
    <definedName name="QB_ROW_3321" localSheetId="0" hidden="1">'Balance Sheet'!$C$17</definedName>
    <definedName name="QB_ROW_33250" localSheetId="3" hidden="1">'Legal &amp; Professional Fees'!$F$15</definedName>
    <definedName name="QB_ROW_35240" localSheetId="2" hidden="1">'Actual vs Budget'!$E$30</definedName>
    <definedName name="QB_ROW_35240" localSheetId="1" hidden="1">'Income Statement'!$E$32</definedName>
    <definedName name="QB_ROW_38240" localSheetId="2" hidden="1">'Actual vs Budget'!$E$29</definedName>
    <definedName name="QB_ROW_38240" localSheetId="1" hidden="1">'Income Statement'!$E$31</definedName>
    <definedName name="QB_ROW_4021" localSheetId="0" hidden="1">'Balance Sheet'!$C$18</definedName>
    <definedName name="QB_ROW_42240" localSheetId="2" hidden="1">'Actual vs Budget'!$E$25</definedName>
    <definedName name="QB_ROW_42240" localSheetId="1" hidden="1">'Income Statement'!$E$27</definedName>
    <definedName name="QB_ROW_4321" localSheetId="0" hidden="1">'Balance Sheet'!$C$20</definedName>
    <definedName name="QB_ROW_5011" localSheetId="0" hidden="1">'Balance Sheet'!$B$22</definedName>
    <definedName name="QB_ROW_5311" localSheetId="0" hidden="1">'Balance Sheet'!$B$25</definedName>
    <definedName name="QB_ROW_57240" localSheetId="2" hidden="1">'Actual vs Budget'!$E$28</definedName>
    <definedName name="QB_ROW_57240" localSheetId="1" hidden="1">'Income Statement'!$E$30</definedName>
    <definedName name="QB_ROW_59250" localSheetId="3" hidden="1">'Legal &amp; Professional Fees'!$F$9</definedName>
    <definedName name="QB_ROW_6011" localSheetId="0" hidden="1">'Balance Sheet'!$B$26</definedName>
    <definedName name="QB_ROW_6311" localSheetId="0" hidden="1">'Balance Sheet'!$B$29</definedName>
    <definedName name="QB_ROW_64250" localSheetId="3" hidden="1">'Legal &amp; Professional Fees'!$F$10</definedName>
    <definedName name="QB_ROW_65050" localSheetId="3" hidden="1">'Legal &amp; Professional Fees'!$F$11</definedName>
    <definedName name="QB_ROW_65260" localSheetId="3" hidden="1">'Legal &amp; Professional Fees'!$G$13</definedName>
    <definedName name="QB_ROW_65350" localSheetId="3" hidden="1">'Legal &amp; Professional Fees'!$F$14</definedName>
    <definedName name="QB_ROW_67240" localSheetId="2" hidden="1">'Actual vs Budget'!$E$27</definedName>
    <definedName name="QB_ROW_67240" localSheetId="1" hidden="1">'Income Statement'!$E$29</definedName>
    <definedName name="QB_ROW_7001" localSheetId="0" hidden="1">'Balance Sheet'!$A$31</definedName>
    <definedName name="QB_ROW_70240" localSheetId="2" hidden="1">'Actual vs Budget'!$E$16</definedName>
    <definedName name="QB_ROW_70240" localSheetId="1" hidden="1">'Income Statement'!$E$17</definedName>
    <definedName name="QB_ROW_72340" localSheetId="2" hidden="1">'Actual vs Budget'!$E$11</definedName>
    <definedName name="QB_ROW_72340" localSheetId="1" hidden="1">'Income Statement'!$E$11</definedName>
    <definedName name="QB_ROW_7301" localSheetId="0" hidden="1">'Balance Sheet'!$A$60</definedName>
    <definedName name="QB_ROW_76240" localSheetId="0" hidden="1">'Balance Sheet'!$E$45</definedName>
    <definedName name="QB_ROW_8011" localSheetId="0" hidden="1">'Balance Sheet'!$B$32</definedName>
    <definedName name="QB_ROW_8311" localSheetId="0" hidden="1">'Balance Sheet'!$B$53</definedName>
    <definedName name="QB_ROW_83240" localSheetId="0" hidden="1">'Balance Sheet'!$E$47</definedName>
    <definedName name="QB_ROW_8330" localSheetId="0" hidden="1">'Balance Sheet'!$D$19</definedName>
    <definedName name="QB_ROW_86240" localSheetId="2" hidden="1">'Actual vs Budget'!$E$35</definedName>
    <definedName name="QB_ROW_86240" localSheetId="1" hidden="1">'Income Statement'!$E$37</definedName>
    <definedName name="QB_ROW_86321" localSheetId="2" hidden="1">'Actual vs Budget'!$C$13</definedName>
    <definedName name="QB_ROW_86321" localSheetId="1" hidden="1">'Income Statement'!$C$14</definedName>
    <definedName name="QB_ROW_882010" localSheetId="4" hidden="1">'Over 90 days Past Due AR'!$B$6</definedName>
    <definedName name="QB_ROW_882310" localSheetId="4" hidden="1">'Over 90 days Past Due AR'!$B$8</definedName>
    <definedName name="QB_ROW_9021" localSheetId="0" hidden="1">'Balance Sheet'!$C$33</definedName>
    <definedName name="QB_ROW_9321" localSheetId="0" hidden="1">'Balance Sheet'!$C$49</definedName>
    <definedName name="QB_ROW_95260" localSheetId="3" hidden="1">'Legal &amp; Professional Fees'!$G$12</definedName>
    <definedName name="QB_SUBTITLE_3" localSheetId="2" hidden="1">'Actual vs Budget'!$A$3</definedName>
    <definedName name="QB_SUBTITLE_3" localSheetId="0" hidden="1">'Balance Sheet'!$A$3</definedName>
    <definedName name="QB_SUBTITLE_3" localSheetId="1" hidden="1">'Income Statement'!$A$3</definedName>
    <definedName name="QB_SUBTITLE_3" localSheetId="3" hidden="1">'Legal &amp; Professional Fees'!$A$3</definedName>
    <definedName name="QB_SUBTITLE_3" localSheetId="4" hidden="1">'Over 90 days Past Due AR'!$A$3</definedName>
    <definedName name="QB_TIME_5" localSheetId="2" hidden="1">'Actual vs Budget'!$J$1</definedName>
    <definedName name="QB_TIME_5" localSheetId="0" hidden="1">'Balance Sheet'!$J$1</definedName>
    <definedName name="QB_TIME_5" localSheetId="1" hidden="1">'Income Statement'!$J$1</definedName>
    <definedName name="QB_TIME_5" localSheetId="3" hidden="1">'Legal &amp; Professional Fees'!$L$1</definedName>
    <definedName name="QB_TIME_5" localSheetId="4" hidden="1">'Over 90 days Past Due AR'!$J$1</definedName>
    <definedName name="QB_TITLE_2" localSheetId="2" hidden="1">'Actual vs Budget'!$A$2</definedName>
    <definedName name="QB_TITLE_2" localSheetId="0" hidden="1">'Balance Sheet'!$A$2</definedName>
    <definedName name="QB_TITLE_2" localSheetId="1" hidden="1">'Income Statement'!$A$2</definedName>
    <definedName name="QB_TITLE_2" localSheetId="3" hidden="1">'Legal &amp; Professional Fees'!$A$2</definedName>
    <definedName name="QB_TITLE_2" localSheetId="4" hidden="1">'Over 90 days Past Due AR'!$A$2</definedName>
    <definedName name="QBCANSUPPORTUPDATE" localSheetId="2">TRUE</definedName>
    <definedName name="QBCANSUPPORTUPDATE" localSheetId="0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2">"P:\PThompson\QuickBooks\Ohio Provider Resource Association062211-1.QBW"</definedName>
    <definedName name="QBCOMPANYFILENAME" localSheetId="0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COMPANYFILENAME" localSheetId="4">"P:\PThompson\QuickBooks\Ohio Provider Resource Association062211-1.QBW"</definedName>
    <definedName name="QBENDDATE" localSheetId="2">20141231</definedName>
    <definedName name="QBENDDATE" localSheetId="0">20141231</definedName>
    <definedName name="QBENDDATE" localSheetId="1">20141231</definedName>
    <definedName name="QBENDDATE" localSheetId="3">20141231</definedName>
    <definedName name="QBENDDATE" localSheetId="4">20150219</definedName>
    <definedName name="QBHEADERSONSCREEN" localSheetId="2">TRUE</definedName>
    <definedName name="QBHEADERSONSCREEN" localSheetId="0">TRUE</definedName>
    <definedName name="QBHEADERSONSCREEN" localSheetId="1">TRUE</definedName>
    <definedName name="QBHEADERSONSCREEN" localSheetId="3">TRUE</definedName>
    <definedName name="QBHEADERSONSCREEN" localSheetId="4">TRUE</definedName>
    <definedName name="QBMETADATASIZE" localSheetId="2">5809</definedName>
    <definedName name="QBMETADATASIZE" localSheetId="0">5809</definedName>
    <definedName name="QBMETADATASIZE" localSheetId="1">5809</definedName>
    <definedName name="QBMETADATASIZE" localSheetId="3">5845</definedName>
    <definedName name="QBMETADATASIZE" localSheetId="4">7339</definedName>
    <definedName name="QBPRESERVECOLOR" localSheetId="2">TRUE</definedName>
    <definedName name="QBPRESERVECOLOR" localSheetId="0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PRESERVESPACE" localSheetId="4">TRUE</definedName>
    <definedName name="QBREPORTCOLAXIS" localSheetId="2">0</definedName>
    <definedName name="QBREPORTCOLAXIS" localSheetId="0">0</definedName>
    <definedName name="QBREPORTCOLAXIS" localSheetId="1">0</definedName>
    <definedName name="QBREPORTCOLAXIS" localSheetId="3">0</definedName>
    <definedName name="QBREPORTCOLAXIS" localSheetId="4">0</definedName>
    <definedName name="QBREPORTCOMPANYID" localSheetId="2">"11af21cfb05c45138d4b2c79559082c1"</definedName>
    <definedName name="QBREPORTCOMPANYID" localSheetId="0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NYID" localSheetId="4">"11af21cfb05c45138d4b2c79559082c1"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2">TRUE</definedName>
    <definedName name="QBREPORTCOMPARECOL_BUDDIFF" localSheetId="0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2">TRUE</definedName>
    <definedName name="QBREPORTCOMPARECOL_BUDGET" localSheetId="0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2">FALSE</definedName>
    <definedName name="QBREPORTCOMPARECOL_BUDPCT" localSheetId="0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2">FALSE</definedName>
    <definedName name="QBREPORTCOMPARECOL_PREVYEAR" localSheetId="0">TRUE</definedName>
    <definedName name="QBREPORTCOMPARECOL_PREVYEAR" localSheetId="1">TRUE</definedName>
    <definedName name="QBREPORTCOMPARECOL_PREVYEAR" localSheetId="3">TRUE</definedName>
    <definedName name="QBREPORTCOMPARECOL_PREVYEAR" localSheetId="4">FALSE</definedName>
    <definedName name="QBREPORTCOMPARECOL_PYDIFF" localSheetId="2">FALSE</definedName>
    <definedName name="QBREPORTCOMPARECOL_PYDIFF" localSheetId="0">TRUE</definedName>
    <definedName name="QBREPORTCOMPARECOL_PYDIFF" localSheetId="1">TRUE</definedName>
    <definedName name="QBREPORTCOMPARECOL_PYDIFF" localSheetId="3">TRUE</definedName>
    <definedName name="QBREPORTCOMPARECOL_PYDIFF" localSheetId="4">FALSE</definedName>
    <definedName name="QBREPORTCOMPARECOL_PYPCT" localSheetId="2">FALSE</definedName>
    <definedName name="QBREPORTCOMPARECOL_PYPCT" localSheetId="0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2">11</definedName>
    <definedName name="QBREPORTROWAXIS" localSheetId="0">9</definedName>
    <definedName name="QBREPORTROWAXIS" localSheetId="1">11</definedName>
    <definedName name="QBREPORTROWAXIS" localSheetId="3">11</definedName>
    <definedName name="QBREPORTROWAXIS" localSheetId="4">43</definedName>
    <definedName name="QBREPORTSUBCOLAXIS" localSheetId="2">24</definedName>
    <definedName name="QBREPORTSUBCOLAXIS" localSheetId="0">24</definedName>
    <definedName name="QBREPORTSUBCOLAXIS" localSheetId="1">24</definedName>
    <definedName name="QBREPORTSUBCOLAXIS" localSheetId="3">24</definedName>
    <definedName name="QBREPORTSUBCOLAXIS" localSheetId="4">0</definedName>
    <definedName name="QBREPORTTYPE" localSheetId="2">288</definedName>
    <definedName name="QBREPORTTYPE" localSheetId="0">5</definedName>
    <definedName name="QBREPORTTYPE" localSheetId="1">0</definedName>
    <definedName name="QBREPORTTYPE" localSheetId="3">0</definedName>
    <definedName name="QBREPORTTYPE" localSheetId="4">45</definedName>
    <definedName name="QBROWHEADERS" localSheetId="2">5</definedName>
    <definedName name="QBROWHEADERS" localSheetId="0">5</definedName>
    <definedName name="QBROWHEADERS" localSheetId="1">5</definedName>
    <definedName name="QBROWHEADERS" localSheetId="3">7</definedName>
    <definedName name="QBROWHEADERS" localSheetId="4">2</definedName>
    <definedName name="QBSTARTDATE" localSheetId="2">20140101</definedName>
    <definedName name="QBSTARTDATE" localSheetId="0">20141231</definedName>
    <definedName name="QBSTARTDATE" localSheetId="1">20140101</definedName>
    <definedName name="QBSTARTDATE" localSheetId="3">20140101</definedName>
    <definedName name="QBSTARTDATE" localSheetId="4">20150219</definedName>
  </definedNames>
  <calcPr calcId="152511" concurrentCalc="0"/>
</workbook>
</file>

<file path=xl/calcChain.xml><?xml version="1.0" encoding="utf-8"?>
<calcChain xmlns="http://schemas.openxmlformats.org/spreadsheetml/2006/main">
  <c r="L21" i="57" l="1"/>
  <c r="J21" i="57"/>
  <c r="H21" i="57"/>
  <c r="L20" i="57"/>
  <c r="J20" i="57"/>
  <c r="H20" i="57"/>
  <c r="L19" i="57"/>
  <c r="J19" i="57"/>
  <c r="H19" i="57"/>
  <c r="L18" i="57"/>
  <c r="J18" i="57"/>
  <c r="H18" i="57"/>
  <c r="L17" i="57"/>
  <c r="L16" i="57"/>
  <c r="L15" i="57"/>
  <c r="L14" i="57"/>
  <c r="J14" i="57"/>
  <c r="H14" i="57"/>
  <c r="L13" i="57"/>
  <c r="L12" i="57"/>
  <c r="L10" i="57"/>
  <c r="L9" i="57"/>
  <c r="J8" i="56"/>
  <c r="J11" i="56"/>
  <c r="J12" i="56"/>
  <c r="J46" i="55"/>
  <c r="H46" i="55"/>
  <c r="F46" i="55"/>
  <c r="J45" i="55"/>
  <c r="H45" i="55"/>
  <c r="F45" i="55"/>
  <c r="J44" i="55"/>
  <c r="H44" i="55"/>
  <c r="F44" i="55"/>
  <c r="J43" i="55"/>
  <c r="J42" i="55"/>
  <c r="J41" i="55"/>
  <c r="J37" i="55"/>
  <c r="H37" i="55"/>
  <c r="F37" i="55"/>
  <c r="J36" i="55"/>
  <c r="H36" i="55"/>
  <c r="F36" i="55"/>
  <c r="J35" i="55"/>
  <c r="J34" i="55"/>
  <c r="J32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3" i="55"/>
  <c r="H13" i="55"/>
  <c r="F13" i="55"/>
  <c r="J12" i="55"/>
  <c r="H12" i="55"/>
  <c r="F12" i="55"/>
  <c r="J11" i="55"/>
  <c r="J10" i="55"/>
  <c r="J9" i="55"/>
  <c r="J8" i="55"/>
  <c r="J48" i="54"/>
  <c r="H48" i="54"/>
  <c r="F48" i="54"/>
  <c r="J47" i="54"/>
  <c r="H47" i="54"/>
  <c r="F47" i="54"/>
  <c r="J46" i="54"/>
  <c r="H46" i="54"/>
  <c r="F46" i="54"/>
  <c r="J45" i="54"/>
  <c r="J44" i="54"/>
  <c r="J43" i="54"/>
  <c r="J42" i="54"/>
  <c r="J39" i="54"/>
  <c r="H39" i="54"/>
  <c r="F39" i="54"/>
  <c r="J38" i="54"/>
  <c r="H38" i="54"/>
  <c r="F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4" i="54"/>
  <c r="H14" i="54"/>
  <c r="F14" i="54"/>
  <c r="J13" i="54"/>
  <c r="H13" i="54"/>
  <c r="F13" i="54"/>
  <c r="J12" i="54"/>
  <c r="J11" i="54"/>
  <c r="J10" i="54"/>
  <c r="J9" i="54"/>
  <c r="J8" i="54"/>
  <c r="J60" i="53"/>
  <c r="H60" i="53"/>
  <c r="F60" i="53"/>
  <c r="J59" i="53"/>
  <c r="H59" i="53"/>
  <c r="F59" i="53"/>
  <c r="J58" i="53"/>
  <c r="J57" i="53"/>
  <c r="J56" i="53"/>
  <c r="J55" i="53"/>
  <c r="J53" i="53"/>
  <c r="H53" i="53"/>
  <c r="F53" i="53"/>
  <c r="J52" i="53"/>
  <c r="H52" i="53"/>
  <c r="F52" i="53"/>
  <c r="J51" i="53"/>
  <c r="J49" i="53"/>
  <c r="H49" i="53"/>
  <c r="F49" i="53"/>
  <c r="J48" i="53"/>
  <c r="H48" i="53"/>
  <c r="F48" i="53"/>
  <c r="J47" i="53"/>
  <c r="J46" i="53"/>
  <c r="J45" i="53"/>
  <c r="J44" i="53"/>
  <c r="J43" i="53"/>
  <c r="J42" i="53"/>
  <c r="J41" i="53"/>
  <c r="J39" i="53"/>
  <c r="H39" i="53"/>
  <c r="F39" i="53"/>
  <c r="J38" i="53"/>
  <c r="J36" i="53"/>
  <c r="H36" i="53"/>
  <c r="F36" i="53"/>
  <c r="J35" i="53"/>
  <c r="J30" i="53"/>
  <c r="H30" i="53"/>
  <c r="F30" i="53"/>
  <c r="J29" i="53"/>
  <c r="H29" i="53"/>
  <c r="F29" i="53"/>
  <c r="J28" i="53"/>
  <c r="J27" i="53"/>
  <c r="J25" i="53"/>
  <c r="H25" i="53"/>
  <c r="F25" i="53"/>
  <c r="J24" i="53"/>
  <c r="J23" i="53"/>
  <c r="J21" i="53"/>
  <c r="H21" i="53"/>
  <c r="F21" i="53"/>
  <c r="J20" i="53"/>
  <c r="H20" i="53"/>
  <c r="F20" i="53"/>
  <c r="J19" i="53"/>
  <c r="J17" i="53"/>
  <c r="H17" i="53"/>
  <c r="F17" i="53"/>
  <c r="J16" i="53"/>
  <c r="J14" i="53"/>
  <c r="H14" i="53"/>
  <c r="F14" i="53"/>
  <c r="J13" i="53"/>
  <c r="J12" i="53"/>
  <c r="J11" i="53"/>
  <c r="J10" i="53"/>
  <c r="J9" i="53"/>
</calcChain>
</file>

<file path=xl/sharedStrings.xml><?xml version="1.0" encoding="utf-8"?>
<sst xmlns="http://schemas.openxmlformats.org/spreadsheetml/2006/main" count="230" uniqueCount="165">
  <si>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</si>
  <si>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</si>
  <si>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</si>
  <si>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</si>
  <si>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</si>
  <si>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</si>
  <si>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</si>
  <si>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</si>
  <si>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</si>
  <si>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</si>
  <si>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</si>
  <si>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</si>
  <si>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</si>
  <si>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</si>
  <si>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</si>
  <si>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</si>
  <si>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</si>
  <si>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</si>
  <si>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</si>
  <si>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</si>
  <si>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</si>
  <si>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</si>
  <si>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</si>
  <si>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</si>
  <si>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</si>
  <si>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</si>
  <si>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</si>
  <si>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</si>
  <si>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</si>
  <si>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</si>
  <si>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</si>
  <si>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4600.0 · Grant Income</t>
  </si>
  <si>
    <t>4960.0 · Miscellaneous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</si>
  <si>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</si>
  <si>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</si>
  <si>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</si>
  <si>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</si>
  <si>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</si>
  <si>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</si>
  <si>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</si>
  <si>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</si>
  <si>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</si>
  <si>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</si>
  <si>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</si>
  <si>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</si>
  <si>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</si>
  <si>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</si>
  <si>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</si>
  <si>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</si>
  <si>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</si>
  <si>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</si>
  <si>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</si>
  <si>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6800.0 · Bad Debt (Recovery)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</si>
  <si>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</si>
  <si>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</si>
  <si>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</si>
  <si>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</si>
  <si>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</si>
  <si>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</si>
  <si>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</si>
  <si>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</si>
  <si>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</si>
  <si>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</si>
  <si>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</si>
  <si>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</si>
  <si>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</si>
  <si>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</si>
  <si>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</si>
  <si>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</si>
  <si>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</si>
  <si>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</si>
  <si>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</si>
  <si>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</si>
  <si>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</si>
  <si>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</si>
  <si>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</si>
  <si>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</si>
  <si>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</si>
  <si>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</si>
  <si>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</si>
  <si>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</si>
  <si>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</si>
  <si>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</si>
  <si>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</si>
  <si>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7100.0 · LLC interest income</t>
  </si>
  <si>
    <t>$ Change</t>
  </si>
  <si>
    <t>Ohio Provider Resource Association</t>
  </si>
  <si>
    <t>Consolidated Statement of Financial Position</t>
  </si>
  <si>
    <t>Consolidated Statement of Activities</t>
  </si>
  <si>
    <t>5650.0 · DD Council Grant expenses</t>
  </si>
  <si>
    <t>Profit &amp; Loss Budget vs. Actual</t>
  </si>
  <si>
    <t>Did not hire new positions until later in the year.</t>
  </si>
  <si>
    <t>Purchased 7 Dell notebooks for conferences and 2 Apple notebooks.</t>
  </si>
  <si>
    <t>6600.0 · PAC Expenses</t>
  </si>
  <si>
    <t>6700.0 · Interest Expense</t>
  </si>
  <si>
    <t>Success Group and Government Solutions Group new in 2014.</t>
  </si>
  <si>
    <t>Waiver Pilot Expenses</t>
  </si>
  <si>
    <t>6410.0 · Accounting Services</t>
  </si>
  <si>
    <t>6420.0 · Computer Services</t>
  </si>
  <si>
    <t>6430.0 · Legal Fees</t>
  </si>
  <si>
    <t>6430.1 · Member Benefit Fees</t>
  </si>
  <si>
    <t>6430.0 · Legal Fees - Other</t>
  </si>
  <si>
    <t>Total 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</si>
  <si>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</si>
  <si>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</si>
  <si>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</si>
  <si>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</si>
  <si>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Benefits of using monthly retainer</t>
  </si>
  <si>
    <t>Reduction in Vorys and Bradyware &amp; Co expenses</t>
  </si>
  <si>
    <t xml:space="preserve">Spring Conference &amp; Administrative help. </t>
  </si>
  <si>
    <t>McManus fieldwork invoice $12k.  Includes Pete Thompson in 2014.</t>
  </si>
  <si>
    <t>A/R - Over 90 days</t>
  </si>
  <si>
    <t>Date</t>
  </si>
  <si>
    <t>Account</t>
  </si>
  <si>
    <t>Aging</t>
  </si>
  <si>
    <t>Open Balance</t>
  </si>
  <si>
    <t>TOTAL</t>
  </si>
  <si>
    <t>4400.0 · Royalties, Marketing, Etc.</t>
  </si>
  <si>
    <t>6690.0 · Reconciliation Discrepancies</t>
  </si>
  <si>
    <t>Had several repairs and purchases in 2013 as compared to 2014.</t>
  </si>
  <si>
    <t>New video conferencing expenses (at least $1,500 per month)</t>
  </si>
  <si>
    <t>The budget was based on PAC expenses in Misc.</t>
  </si>
  <si>
    <t>See "Legal and Professional Fees" tab</t>
  </si>
  <si>
    <t>40th Anniversary expenses and increased conference expenses</t>
  </si>
  <si>
    <t>Increase travel expenses in 2014 as compared to 2013.</t>
  </si>
  <si>
    <t>Overall, more expenses for the Spring Conference and 40th Anniversary in 2014.</t>
  </si>
  <si>
    <t>Big difference between budget and actual investment income for OPRA Investments.</t>
  </si>
  <si>
    <t>2572.0 · Deferred Income-Conf&amp;Training</t>
  </si>
  <si>
    <t>Collections have been better in 2014 as compared to 2013.</t>
  </si>
  <si>
    <t>5010.0 · ChronoEngineering Expenses</t>
  </si>
  <si>
    <t>Did not have Leslie or Sarah on the payroll in 2014, but picked up Jason and Mark W.</t>
  </si>
  <si>
    <t>There was a drop in the 2014 Spring and Fall conference income.</t>
  </si>
  <si>
    <t>As of December 31, 2014</t>
  </si>
  <si>
    <t>Dec 31, 14</t>
  </si>
  <si>
    <t>Dec 31, 13</t>
  </si>
  <si>
    <t>2571.0 · Deferred Income - Other</t>
  </si>
  <si>
    <t>2600.0 · Capital lease obligation</t>
  </si>
  <si>
    <t>Total Long Term Liabilities</t>
  </si>
  <si>
    <t>3020.0 · Net assets - OPRA</t>
  </si>
  <si>
    <t>3030.0 · Net assets - Foundation</t>
  </si>
  <si>
    <t>3900.0 · Net Assets</t>
  </si>
  <si>
    <t>Total Equity</t>
  </si>
  <si>
    <t>The decrease due to the transfer of OPRA Investment cash to OPRA Investments.</t>
  </si>
  <si>
    <t>Note the increase in OPRA Investments.</t>
  </si>
  <si>
    <t>Note the decrease in OPRA Investment cash.</t>
  </si>
  <si>
    <t>Increase due to the cost of the revised OPRA website which became live in 2015.</t>
  </si>
  <si>
    <t>The foundation paid approximately $65k for the Waiver pilot program.</t>
  </si>
  <si>
    <t>Less vacation was taken in 2014.</t>
  </si>
  <si>
    <t>We invoiced less in 2014 for 2015 dues than prior year.</t>
  </si>
  <si>
    <t>January through December 2014</t>
  </si>
  <si>
    <t>Jan - Dec 14</t>
  </si>
  <si>
    <t>Jan - Dec 13</t>
  </si>
  <si>
    <t>Spring &amp; Fall Conference down $27k</t>
  </si>
  <si>
    <t>Large decrease from 2013 and 2014.  We will address with Huntington Bank soon.</t>
  </si>
  <si>
    <t>Improved a lot in 2014.</t>
  </si>
  <si>
    <t>Over (Under)</t>
  </si>
  <si>
    <t>Used some consultants longer than budgeted.</t>
  </si>
  <si>
    <t>Mainly due to Temporary office support ($15k), additional legal bills ($28k) and Care Mangement ($10k)</t>
  </si>
  <si>
    <t>As of February 19, 2015</t>
  </si>
  <si>
    <t>Beacon of Light</t>
  </si>
  <si>
    <t>Total Beacon of Light</t>
  </si>
  <si>
    <t>Gallagher Benefit Services</t>
  </si>
  <si>
    <t>Total Gallagher Benefit Services</t>
  </si>
  <si>
    <t>1200.1 · AR - Member Dues</t>
  </si>
  <si>
    <t>1200.4 · AR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</si>
</sst>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;\-#,##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Border="1"/>
    <xf numFmtId="166" fontId="3" fillId="0" borderId="5" xfId="0" applyNumberFormat="1" applyFont="1" applyBorder="1"/>
    <xf numFmtId="166" fontId="2" fillId="0" borderId="6" xfId="0" applyNumberFormat="1" applyFont="1" applyBorder="1"/>
    <xf numFmtId="164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6" fontId="3" fillId="0" borderId="3" xfId="0" applyNumberFormat="1" applyFont="1" applyBorder="1"/>
    <xf numFmtId="166" fontId="3" fillId="0" borderId="0" xfId="0" applyNumberFormat="1" applyFo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1"/>
  <sheetViews>
    <sheetView tabSelected="1" workbookViewId="0">
      <selection sqref="A1:K1"/>
    </sheetView>
  </sheetViews>
  <sheetFormatPr defaultRowHeight="15" x14ac:dyDescent="0.25"/>
  <cols>
    <col min="1" max="4" width="3" style="1" customWidth="1"/>
    <col min="5" max="5" width="43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2.7109375" style="2" bestFit="1" customWidth="1"/>
    <col min="11" max="11" width="2.28515625" customWidth="1"/>
    <col min="12" max="12" width="45.85546875" customWidth="1"/>
  </cols>
  <sheetData>
    <row r="1" spans="1:12" ht="15.75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3">
        <v>42054</v>
      </c>
    </row>
    <row r="2" spans="1:12" ht="15.75" x14ac:dyDescent="0.25">
      <c r="A2" s="39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.75" x14ac:dyDescent="0.25">
      <c r="A3" s="39" t="s">
        <v>132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133</v>
      </c>
      <c r="G5" s="18"/>
      <c r="H5" s="4" t="s">
        <v>134</v>
      </c>
      <c r="I5" s="18"/>
      <c r="J5" s="4" t="s">
        <v>85</v>
      </c>
      <c r="L5" s="19" t="s">
        <v>63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  <c r="L6" s="17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  <c r="L7" s="17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  <c r="L8" s="17"/>
    </row>
    <row r="9" spans="1:12" ht="15.75" x14ac:dyDescent="0.25">
      <c r="A9" s="5"/>
      <c r="B9" s="5"/>
      <c r="C9" s="5"/>
      <c r="D9" s="5" t="s">
        <v>64</v>
      </c>
      <c r="E9" s="5"/>
      <c r="F9" s="7">
        <v>40</v>
      </c>
      <c r="G9" s="5"/>
      <c r="H9" s="7">
        <v>72</v>
      </c>
      <c r="I9" s="5"/>
      <c r="J9" s="7">
        <f t="shared" ref="J9:J14" si="0">ROUND((F9-H9),5)</f>
        <v>-32</v>
      </c>
      <c r="L9" s="17"/>
    </row>
    <row r="10" spans="1:12" ht="15.75" x14ac:dyDescent="0.25">
      <c r="A10" s="5"/>
      <c r="B10" s="5"/>
      <c r="C10" s="5"/>
      <c r="D10" s="5" t="s">
        <v>65</v>
      </c>
      <c r="E10" s="5"/>
      <c r="F10" s="7">
        <v>58007</v>
      </c>
      <c r="G10" s="5"/>
      <c r="H10" s="7">
        <v>306325</v>
      </c>
      <c r="I10" s="5"/>
      <c r="J10" s="7">
        <f t="shared" si="0"/>
        <v>-248318</v>
      </c>
      <c r="L10" s="17" t="s">
        <v>143</v>
      </c>
    </row>
    <row r="11" spans="1:12" ht="15.75" x14ac:dyDescent="0.25">
      <c r="A11" s="5"/>
      <c r="B11" s="5"/>
      <c r="C11" s="5"/>
      <c r="D11" s="5" t="s">
        <v>66</v>
      </c>
      <c r="E11" s="5"/>
      <c r="F11" s="7">
        <v>30756</v>
      </c>
      <c r="G11" s="5"/>
      <c r="H11" s="7">
        <v>49311</v>
      </c>
      <c r="I11" s="5"/>
      <c r="J11" s="7">
        <f t="shared" si="0"/>
        <v>-18555</v>
      </c>
      <c r="L11" s="17"/>
    </row>
    <row r="12" spans="1:12" ht="15.75" x14ac:dyDescent="0.25">
      <c r="A12" s="5"/>
      <c r="B12" s="5"/>
      <c r="C12" s="5"/>
      <c r="D12" s="5" t="s">
        <v>67</v>
      </c>
      <c r="E12" s="5"/>
      <c r="F12" s="7">
        <v>4180</v>
      </c>
      <c r="G12" s="5"/>
      <c r="H12" s="7">
        <v>38659</v>
      </c>
      <c r="I12" s="5"/>
      <c r="J12" s="7">
        <f t="shared" si="0"/>
        <v>-34479</v>
      </c>
      <c r="L12" s="17"/>
    </row>
    <row r="13" spans="1:12" ht="16.5" thickBot="1" x14ac:dyDescent="0.3">
      <c r="A13" s="5"/>
      <c r="B13" s="5"/>
      <c r="C13" s="5"/>
      <c r="D13" s="5" t="s">
        <v>68</v>
      </c>
      <c r="E13" s="5"/>
      <c r="F13" s="8">
        <v>48338</v>
      </c>
      <c r="G13" s="5"/>
      <c r="H13" s="8">
        <v>6429</v>
      </c>
      <c r="I13" s="5"/>
      <c r="J13" s="8">
        <f t="shared" si="0"/>
        <v>41909</v>
      </c>
      <c r="L13" s="17"/>
    </row>
    <row r="14" spans="1:12" ht="30.75" x14ac:dyDescent="0.25">
      <c r="A14" s="5"/>
      <c r="B14" s="5"/>
      <c r="C14" s="5" t="s">
        <v>3</v>
      </c>
      <c r="D14" s="5"/>
      <c r="E14" s="5"/>
      <c r="F14" s="7">
        <f>ROUND(SUM(F8:F13),5)</f>
        <v>141321</v>
      </c>
      <c r="G14" s="5"/>
      <c r="H14" s="7">
        <f>ROUND(SUM(H8:H13),5)</f>
        <v>400796</v>
      </c>
      <c r="I14" s="5"/>
      <c r="J14" s="7">
        <f t="shared" si="0"/>
        <v>-259475</v>
      </c>
      <c r="L14" s="20" t="s">
        <v>142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  <c r="L15" s="17"/>
    </row>
    <row r="16" spans="1:12" ht="16.5" thickBot="1" x14ac:dyDescent="0.3">
      <c r="A16" s="5"/>
      <c r="B16" s="5"/>
      <c r="C16" s="5"/>
      <c r="D16" s="5" t="s">
        <v>69</v>
      </c>
      <c r="E16" s="5"/>
      <c r="F16" s="8">
        <v>7928</v>
      </c>
      <c r="G16" s="5"/>
      <c r="H16" s="8">
        <v>92125</v>
      </c>
      <c r="I16" s="5"/>
      <c r="J16" s="8">
        <f>ROUND((F16-H16),5)</f>
        <v>-84197</v>
      </c>
      <c r="L16" s="17"/>
    </row>
    <row r="17" spans="1:12" ht="30.75" x14ac:dyDescent="0.25">
      <c r="A17" s="5"/>
      <c r="B17" s="5"/>
      <c r="C17" s="5" t="s">
        <v>5</v>
      </c>
      <c r="D17" s="5"/>
      <c r="E17" s="5"/>
      <c r="F17" s="7">
        <f>ROUND(SUM(F15:F16),5)</f>
        <v>7928</v>
      </c>
      <c r="G17" s="5"/>
      <c r="H17" s="7">
        <f>ROUND(SUM(H15:H16),5)</f>
        <v>92125</v>
      </c>
      <c r="I17" s="5"/>
      <c r="J17" s="7">
        <f>ROUND((F17-H17),5)</f>
        <v>-84197</v>
      </c>
      <c r="L17" s="20" t="s">
        <v>128</v>
      </c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</row>
    <row r="19" spans="1:12" ht="31.5" thickBot="1" x14ac:dyDescent="0.3">
      <c r="A19" s="5"/>
      <c r="B19" s="5"/>
      <c r="C19" s="5"/>
      <c r="D19" s="5" t="s">
        <v>70</v>
      </c>
      <c r="E19" s="5"/>
      <c r="F19" s="9">
        <v>28130</v>
      </c>
      <c r="G19" s="5"/>
      <c r="H19" s="9">
        <v>6139</v>
      </c>
      <c r="I19" s="5"/>
      <c r="J19" s="9">
        <f>ROUND((F19-H19),5)</f>
        <v>21991</v>
      </c>
      <c r="L19" s="20" t="s">
        <v>145</v>
      </c>
    </row>
    <row r="20" spans="1:12" ht="16.5" thickBot="1" x14ac:dyDescent="0.3">
      <c r="A20" s="5"/>
      <c r="B20" s="5"/>
      <c r="C20" s="5" t="s">
        <v>7</v>
      </c>
      <c r="D20" s="5"/>
      <c r="E20" s="5"/>
      <c r="F20" s="10">
        <f>ROUND(SUM(F18:F19),5)</f>
        <v>28130</v>
      </c>
      <c r="G20" s="5"/>
      <c r="H20" s="10">
        <f>ROUND(SUM(H18:H19),5)</f>
        <v>6139</v>
      </c>
      <c r="I20" s="5"/>
      <c r="J20" s="10">
        <f>ROUND((F20-H20),5)</f>
        <v>21991</v>
      </c>
    </row>
    <row r="21" spans="1:12" ht="30" customHeight="1" x14ac:dyDescent="0.25">
      <c r="A21" s="5"/>
      <c r="B21" s="5" t="s">
        <v>8</v>
      </c>
      <c r="C21" s="5"/>
      <c r="D21" s="5"/>
      <c r="E21" s="5"/>
      <c r="F21" s="7">
        <f>ROUND(F7+F14+F17+F20,5)</f>
        <v>177379</v>
      </c>
      <c r="G21" s="5"/>
      <c r="H21" s="7">
        <f>ROUND(H7+H14+H17+H20,5)</f>
        <v>499060</v>
      </c>
      <c r="I21" s="5"/>
      <c r="J21" s="7">
        <f>ROUND((F21-H21),5)</f>
        <v>-321681</v>
      </c>
    </row>
    <row r="22" spans="1:12" ht="30" customHeight="1" x14ac:dyDescent="0.25">
      <c r="A22" s="5"/>
      <c r="B22" s="5" t="s">
        <v>9</v>
      </c>
      <c r="C22" s="5"/>
      <c r="D22" s="5"/>
      <c r="E22" s="5"/>
      <c r="F22" s="7"/>
      <c r="G22" s="5"/>
      <c r="H22" s="7"/>
      <c r="I22" s="5"/>
      <c r="J22" s="7"/>
    </row>
    <row r="23" spans="1:12" ht="30.75" x14ac:dyDescent="0.25">
      <c r="A23" s="5"/>
      <c r="B23" s="5"/>
      <c r="C23" s="5" t="s">
        <v>71</v>
      </c>
      <c r="D23" s="5"/>
      <c r="E23" s="5"/>
      <c r="F23" s="7">
        <v>669357</v>
      </c>
      <c r="G23" s="5"/>
      <c r="H23" s="7">
        <v>659910</v>
      </c>
      <c r="I23" s="5"/>
      <c r="J23" s="7">
        <f>ROUND((F23-H23),5)</f>
        <v>9447</v>
      </c>
      <c r="L23" s="20" t="s">
        <v>92</v>
      </c>
    </row>
    <row r="24" spans="1:12" ht="16.5" thickBot="1" x14ac:dyDescent="0.3">
      <c r="A24" s="5"/>
      <c r="B24" s="5"/>
      <c r="C24" s="5" t="s">
        <v>72</v>
      </c>
      <c r="D24" s="5"/>
      <c r="E24" s="5"/>
      <c r="F24" s="8">
        <v>-187849</v>
      </c>
      <c r="G24" s="5"/>
      <c r="H24" s="8">
        <v>-151129</v>
      </c>
      <c r="I24" s="5"/>
      <c r="J24" s="8">
        <f>ROUND((F24-H24),5)</f>
        <v>-36720</v>
      </c>
    </row>
    <row r="25" spans="1:12" ht="15.75" x14ac:dyDescent="0.25">
      <c r="A25" s="5"/>
      <c r="B25" s="5" t="s">
        <v>10</v>
      </c>
      <c r="C25" s="5"/>
      <c r="D25" s="5"/>
      <c r="E25" s="5"/>
      <c r="F25" s="7">
        <f>ROUND(SUM(F22:F24),5)</f>
        <v>481508</v>
      </c>
      <c r="G25" s="5"/>
      <c r="H25" s="7">
        <f>ROUND(SUM(H22:H24),5)</f>
        <v>508781</v>
      </c>
      <c r="I25" s="5"/>
      <c r="J25" s="7">
        <f>ROUND((F25-H25),5)</f>
        <v>-27273</v>
      </c>
    </row>
    <row r="26" spans="1:12" ht="30" customHeight="1" x14ac:dyDescent="0.25">
      <c r="A26" s="5"/>
      <c r="B26" s="5" t="s">
        <v>11</v>
      </c>
      <c r="C26" s="5"/>
      <c r="D26" s="5"/>
      <c r="E26" s="5"/>
      <c r="F26" s="7"/>
      <c r="G26" s="5"/>
      <c r="H26" s="7"/>
      <c r="I26" s="5"/>
      <c r="J26" s="7"/>
    </row>
    <row r="27" spans="1:12" ht="15.75" x14ac:dyDescent="0.25">
      <c r="A27" s="5"/>
      <c r="B27" s="5"/>
      <c r="C27" s="5" t="s">
        <v>73</v>
      </c>
      <c r="D27" s="5"/>
      <c r="E27" s="5"/>
      <c r="F27" s="7">
        <v>1984289</v>
      </c>
      <c r="G27" s="5"/>
      <c r="H27" s="7">
        <v>1714506</v>
      </c>
      <c r="I27" s="5"/>
      <c r="J27" s="7">
        <f>ROUND((F27-H27),5)</f>
        <v>269783</v>
      </c>
      <c r="L27" s="17" t="s">
        <v>144</v>
      </c>
    </row>
    <row r="28" spans="1:12" ht="31.5" thickBot="1" x14ac:dyDescent="0.3">
      <c r="A28" s="5"/>
      <c r="B28" s="5"/>
      <c r="C28" s="5" t="s">
        <v>74</v>
      </c>
      <c r="D28" s="5"/>
      <c r="E28" s="5"/>
      <c r="F28" s="9">
        <v>267361</v>
      </c>
      <c r="G28" s="5"/>
      <c r="H28" s="9">
        <v>356235</v>
      </c>
      <c r="I28" s="5"/>
      <c r="J28" s="9">
        <f>ROUND((F28-H28),5)</f>
        <v>-88874</v>
      </c>
      <c r="L28" s="20" t="s">
        <v>146</v>
      </c>
    </row>
    <row r="29" spans="1:12" ht="16.5" thickBot="1" x14ac:dyDescent="0.3">
      <c r="A29" s="5"/>
      <c r="B29" s="5" t="s">
        <v>12</v>
      </c>
      <c r="C29" s="5"/>
      <c r="D29" s="5"/>
      <c r="E29" s="5"/>
      <c r="F29" s="11">
        <f>ROUND(SUM(F26:F28),5)</f>
        <v>2251650</v>
      </c>
      <c r="G29" s="5"/>
      <c r="H29" s="11">
        <f>ROUND(SUM(H26:H28),5)</f>
        <v>2070741</v>
      </c>
      <c r="I29" s="5"/>
      <c r="J29" s="11">
        <f>ROUND((F29-H29),5)</f>
        <v>180909</v>
      </c>
    </row>
    <row r="30" spans="1:12" s="13" customFormat="1" ht="30" customHeight="1" thickBot="1" x14ac:dyDescent="0.3">
      <c r="A30" s="5" t="s">
        <v>13</v>
      </c>
      <c r="B30" s="5"/>
      <c r="C30" s="5"/>
      <c r="D30" s="5"/>
      <c r="E30" s="5"/>
      <c r="F30" s="12">
        <f>ROUND(F6+F21+F25+F29,5)</f>
        <v>2910537</v>
      </c>
      <c r="G30" s="3"/>
      <c r="H30" s="12">
        <f>ROUND(H6+H21+H25+H29,5)</f>
        <v>3078582</v>
      </c>
      <c r="I30" s="3"/>
      <c r="J30" s="12">
        <f>ROUND((F30-H30),5)</f>
        <v>-168045</v>
      </c>
      <c r="L30"/>
    </row>
    <row r="31" spans="1:12" ht="31.5" customHeight="1" thickTop="1" x14ac:dyDescent="0.25">
      <c r="A31" s="5" t="s">
        <v>14</v>
      </c>
      <c r="B31" s="5"/>
      <c r="C31" s="5"/>
      <c r="D31" s="5"/>
      <c r="E31" s="5"/>
      <c r="F31" s="7"/>
      <c r="G31" s="5"/>
      <c r="H31" s="7"/>
      <c r="I31" s="5"/>
      <c r="J31" s="7"/>
    </row>
    <row r="32" spans="1:12" ht="15.75" x14ac:dyDescent="0.25">
      <c r="A32" s="5"/>
      <c r="B32" s="5" t="s">
        <v>15</v>
      </c>
      <c r="C32" s="5"/>
      <c r="D32" s="5"/>
      <c r="E32" s="5"/>
      <c r="F32" s="7"/>
      <c r="G32" s="5"/>
      <c r="H32" s="7"/>
      <c r="I32" s="5"/>
      <c r="J32" s="7"/>
      <c r="L32" s="13"/>
    </row>
    <row r="33" spans="1:12" ht="15.75" x14ac:dyDescent="0.25">
      <c r="A33" s="5"/>
      <c r="B33" s="5"/>
      <c r="C33" s="5" t="s">
        <v>16</v>
      </c>
      <c r="D33" s="5"/>
      <c r="E33" s="5"/>
      <c r="F33" s="7"/>
      <c r="G33" s="5"/>
      <c r="H33" s="7"/>
      <c r="I33" s="5"/>
      <c r="J33" s="7"/>
    </row>
    <row r="34" spans="1:12" ht="15.75" x14ac:dyDescent="0.25">
      <c r="A34" s="5"/>
      <c r="B34" s="5"/>
      <c r="C34" s="5"/>
      <c r="D34" s="5" t="s">
        <v>17</v>
      </c>
      <c r="E34" s="5"/>
      <c r="F34" s="7"/>
      <c r="G34" s="5"/>
      <c r="H34" s="7"/>
      <c r="I34" s="5"/>
      <c r="J34" s="7"/>
    </row>
    <row r="35" spans="1:12" ht="16.5" thickBot="1" x14ac:dyDescent="0.3">
      <c r="A35" s="5"/>
      <c r="B35" s="5"/>
      <c r="C35" s="5"/>
      <c r="D35" s="5"/>
      <c r="E35" s="5" t="s">
        <v>75</v>
      </c>
      <c r="F35" s="8">
        <v>38808</v>
      </c>
      <c r="G35" s="5"/>
      <c r="H35" s="8">
        <v>53438</v>
      </c>
      <c r="I35" s="5"/>
      <c r="J35" s="8">
        <f>ROUND((F35-H35),5)</f>
        <v>-14630</v>
      </c>
    </row>
    <row r="36" spans="1:12" ht="15.75" x14ac:dyDescent="0.25">
      <c r="A36" s="5"/>
      <c r="B36" s="5"/>
      <c r="C36" s="5"/>
      <c r="D36" s="5" t="s">
        <v>76</v>
      </c>
      <c r="E36" s="5"/>
      <c r="F36" s="7">
        <f>ROUND(SUM(F34:F35),5)</f>
        <v>38808</v>
      </c>
      <c r="G36" s="5"/>
      <c r="H36" s="7">
        <f>ROUND(SUM(H34:H35),5)</f>
        <v>53438</v>
      </c>
      <c r="I36" s="5"/>
      <c r="J36" s="7">
        <f>ROUND((F36-H36),5)</f>
        <v>-14630</v>
      </c>
    </row>
    <row r="37" spans="1:12" ht="30" customHeight="1" x14ac:dyDescent="0.25">
      <c r="A37" s="5"/>
      <c r="B37" s="5"/>
      <c r="C37" s="5"/>
      <c r="D37" s="5" t="s">
        <v>18</v>
      </c>
      <c r="E37" s="5"/>
      <c r="F37" s="7"/>
      <c r="G37" s="5"/>
      <c r="H37" s="7"/>
      <c r="I37" s="5"/>
      <c r="J37" s="7"/>
    </row>
    <row r="38" spans="1:12" ht="16.5" thickBot="1" x14ac:dyDescent="0.3">
      <c r="A38" s="5"/>
      <c r="B38" s="5"/>
      <c r="C38" s="5"/>
      <c r="D38" s="5"/>
      <c r="E38" s="5" t="s">
        <v>77</v>
      </c>
      <c r="F38" s="8">
        <v>5457</v>
      </c>
      <c r="G38" s="5"/>
      <c r="H38" s="8">
        <v>2545</v>
      </c>
      <c r="I38" s="5"/>
      <c r="J38" s="8">
        <f>ROUND((F38-H38),5)</f>
        <v>2912</v>
      </c>
    </row>
    <row r="39" spans="1:12" ht="15.75" x14ac:dyDescent="0.25">
      <c r="A39" s="5"/>
      <c r="B39" s="5"/>
      <c r="C39" s="5"/>
      <c r="D39" s="5" t="s">
        <v>78</v>
      </c>
      <c r="E39" s="5"/>
      <c r="F39" s="7">
        <f>ROUND(SUM(F37:F38),5)</f>
        <v>5457</v>
      </c>
      <c r="G39" s="5"/>
      <c r="H39" s="7">
        <f>ROUND(SUM(H37:H38),5)</f>
        <v>2545</v>
      </c>
      <c r="I39" s="5"/>
      <c r="J39" s="7">
        <f>ROUND((F39-H39),5)</f>
        <v>2912</v>
      </c>
    </row>
    <row r="40" spans="1:12" ht="30" customHeight="1" x14ac:dyDescent="0.25">
      <c r="A40" s="5"/>
      <c r="B40" s="5"/>
      <c r="C40" s="5"/>
      <c r="D40" s="5" t="s">
        <v>19</v>
      </c>
      <c r="E40" s="5"/>
      <c r="F40" s="7"/>
      <c r="G40" s="5"/>
      <c r="H40" s="7"/>
      <c r="I40" s="5"/>
      <c r="J40" s="7"/>
    </row>
    <row r="41" spans="1:12" ht="15.75" x14ac:dyDescent="0.25">
      <c r="A41" s="5"/>
      <c r="B41" s="5"/>
      <c r="C41" s="5"/>
      <c r="D41" s="5"/>
      <c r="E41" s="5" t="s">
        <v>79</v>
      </c>
      <c r="F41" s="7">
        <v>13256</v>
      </c>
      <c r="G41" s="5"/>
      <c r="H41" s="7">
        <v>6628</v>
      </c>
      <c r="I41" s="5"/>
      <c r="J41" s="7">
        <f t="shared" ref="J41:J49" si="1">ROUND((F41-H41),5)</f>
        <v>6628</v>
      </c>
    </row>
    <row r="42" spans="1:12" ht="15.75" x14ac:dyDescent="0.25">
      <c r="A42" s="5"/>
      <c r="B42" s="5"/>
      <c r="C42" s="5"/>
      <c r="D42" s="5"/>
      <c r="E42" s="5" t="s">
        <v>80</v>
      </c>
      <c r="F42" s="7">
        <v>21518</v>
      </c>
      <c r="G42" s="5"/>
      <c r="H42" s="7">
        <v>15650</v>
      </c>
      <c r="I42" s="5"/>
      <c r="J42" s="7">
        <f t="shared" si="1"/>
        <v>5868</v>
      </c>
    </row>
    <row r="43" spans="1:12" ht="15.75" x14ac:dyDescent="0.25">
      <c r="A43" s="5"/>
      <c r="B43" s="5"/>
      <c r="C43" s="5"/>
      <c r="D43" s="5"/>
      <c r="E43" s="5" t="s">
        <v>81</v>
      </c>
      <c r="F43" s="7">
        <v>68188</v>
      </c>
      <c r="G43" s="5"/>
      <c r="H43" s="7">
        <v>55486</v>
      </c>
      <c r="I43" s="5"/>
      <c r="J43" s="7">
        <f t="shared" si="1"/>
        <v>12702</v>
      </c>
      <c r="L43" s="20" t="s">
        <v>147</v>
      </c>
    </row>
    <row r="44" spans="1:12" ht="30.75" x14ac:dyDescent="0.25">
      <c r="A44" s="5"/>
      <c r="B44" s="5"/>
      <c r="C44" s="5"/>
      <c r="D44" s="5"/>
      <c r="E44" s="5" t="s">
        <v>82</v>
      </c>
      <c r="F44" s="7">
        <v>3000</v>
      </c>
      <c r="G44" s="5"/>
      <c r="H44" s="7">
        <v>65208</v>
      </c>
      <c r="I44" s="5"/>
      <c r="J44" s="7">
        <f t="shared" si="1"/>
        <v>-62208</v>
      </c>
      <c r="L44" s="20" t="s">
        <v>148</v>
      </c>
    </row>
    <row r="45" spans="1:12" ht="15.75" x14ac:dyDescent="0.25">
      <c r="A45" s="5"/>
      <c r="B45" s="5"/>
      <c r="C45" s="5"/>
      <c r="D45" s="5"/>
      <c r="E45" s="5" t="s">
        <v>135</v>
      </c>
      <c r="F45" s="7">
        <v>0</v>
      </c>
      <c r="G45" s="5"/>
      <c r="H45" s="7">
        <v>9000</v>
      </c>
      <c r="I45" s="5"/>
      <c r="J45" s="7">
        <f t="shared" si="1"/>
        <v>-9000</v>
      </c>
      <c r="L45" s="17"/>
    </row>
    <row r="46" spans="1:12" ht="15.75" x14ac:dyDescent="0.25">
      <c r="A46" s="5"/>
      <c r="B46" s="5"/>
      <c r="C46" s="5"/>
      <c r="D46" s="5"/>
      <c r="E46" s="5" t="s">
        <v>127</v>
      </c>
      <c r="F46" s="7">
        <v>0</v>
      </c>
      <c r="G46" s="5"/>
      <c r="H46" s="7">
        <v>10875</v>
      </c>
      <c r="I46" s="5"/>
      <c r="J46" s="7">
        <f t="shared" si="1"/>
        <v>-10875</v>
      </c>
      <c r="L46" s="17"/>
    </row>
    <row r="47" spans="1:12" ht="16.5" thickBot="1" x14ac:dyDescent="0.3">
      <c r="A47" s="5"/>
      <c r="B47" s="5"/>
      <c r="C47" s="5"/>
      <c r="D47" s="5"/>
      <c r="E47" s="5" t="s">
        <v>83</v>
      </c>
      <c r="F47" s="9">
        <v>5846</v>
      </c>
      <c r="G47" s="5"/>
      <c r="H47" s="9">
        <v>5507</v>
      </c>
      <c r="I47" s="5"/>
      <c r="J47" s="9">
        <f t="shared" si="1"/>
        <v>339</v>
      </c>
      <c r="L47" s="17"/>
    </row>
    <row r="48" spans="1:12" ht="16.5" thickBot="1" x14ac:dyDescent="0.3">
      <c r="A48" s="5"/>
      <c r="B48" s="5"/>
      <c r="C48" s="5"/>
      <c r="D48" s="5" t="s">
        <v>20</v>
      </c>
      <c r="E48" s="5"/>
      <c r="F48" s="10">
        <f>ROUND(SUM(F40:F47),5)</f>
        <v>111808</v>
      </c>
      <c r="G48" s="5"/>
      <c r="H48" s="10">
        <f>ROUND(SUM(H40:H47),5)</f>
        <v>168354</v>
      </c>
      <c r="I48" s="5"/>
      <c r="J48" s="10">
        <f t="shared" si="1"/>
        <v>-56546</v>
      </c>
      <c r="L48" s="17"/>
    </row>
    <row r="49" spans="1:12" ht="30" customHeight="1" x14ac:dyDescent="0.25">
      <c r="A49" s="5"/>
      <c r="B49" s="5"/>
      <c r="C49" s="5" t="s">
        <v>21</v>
      </c>
      <c r="D49" s="5"/>
      <c r="E49" s="5"/>
      <c r="F49" s="7">
        <f>ROUND(F33+F36+F39+F48,5)</f>
        <v>156073</v>
      </c>
      <c r="G49" s="5"/>
      <c r="H49" s="7">
        <f>ROUND(H33+H36+H39+H48,5)</f>
        <v>224337</v>
      </c>
      <c r="I49" s="5"/>
      <c r="J49" s="7">
        <f t="shared" si="1"/>
        <v>-68264</v>
      </c>
      <c r="L49" s="17"/>
    </row>
    <row r="50" spans="1:12" ht="30" customHeight="1" x14ac:dyDescent="0.25">
      <c r="A50" s="5"/>
      <c r="B50" s="5"/>
      <c r="C50" s="5" t="s">
        <v>22</v>
      </c>
      <c r="D50" s="5"/>
      <c r="E50" s="5"/>
      <c r="F50" s="7"/>
      <c r="G50" s="5"/>
      <c r="H50" s="7"/>
      <c r="I50" s="5"/>
      <c r="J50" s="7"/>
      <c r="L50" s="17"/>
    </row>
    <row r="51" spans="1:12" ht="16.5" thickBot="1" x14ac:dyDescent="0.3">
      <c r="A51" s="5"/>
      <c r="B51" s="5"/>
      <c r="C51" s="5"/>
      <c r="D51" s="5" t="s">
        <v>136</v>
      </c>
      <c r="E51" s="5"/>
      <c r="F51" s="9">
        <v>8905</v>
      </c>
      <c r="G51" s="5"/>
      <c r="H51" s="9">
        <v>14751</v>
      </c>
      <c r="I51" s="5"/>
      <c r="J51" s="9">
        <f>ROUND((F51-H51),5)</f>
        <v>-5846</v>
      </c>
      <c r="L51" s="17"/>
    </row>
    <row r="52" spans="1:12" ht="16.5" thickBot="1" x14ac:dyDescent="0.3">
      <c r="A52" s="5"/>
      <c r="B52" s="5"/>
      <c r="C52" s="5" t="s">
        <v>137</v>
      </c>
      <c r="D52" s="5"/>
      <c r="E52" s="5"/>
      <c r="F52" s="10">
        <f>ROUND(SUM(F50:F51),5)</f>
        <v>8905</v>
      </c>
      <c r="G52" s="5"/>
      <c r="H52" s="10">
        <f>ROUND(SUM(H50:H51),5)</f>
        <v>14751</v>
      </c>
      <c r="I52" s="5"/>
      <c r="J52" s="10">
        <f>ROUND((F52-H52),5)</f>
        <v>-5846</v>
      </c>
      <c r="L52" s="17"/>
    </row>
    <row r="53" spans="1:12" ht="30" customHeight="1" x14ac:dyDescent="0.25">
      <c r="A53" s="5"/>
      <c r="B53" s="5" t="s">
        <v>23</v>
      </c>
      <c r="C53" s="5"/>
      <c r="D53" s="5"/>
      <c r="E53" s="5"/>
      <c r="F53" s="7">
        <f>ROUND(F32+F49+F52,5)</f>
        <v>164978</v>
      </c>
      <c r="G53" s="5"/>
      <c r="H53" s="7">
        <f>ROUND(H32+H49+H52,5)</f>
        <v>239088</v>
      </c>
      <c r="I53" s="5"/>
      <c r="J53" s="7">
        <f>ROUND((F53-H53),5)</f>
        <v>-74110</v>
      </c>
      <c r="L53" s="17"/>
    </row>
    <row r="54" spans="1:12" ht="30" customHeight="1" x14ac:dyDescent="0.25">
      <c r="A54" s="5"/>
      <c r="B54" s="5" t="s">
        <v>24</v>
      </c>
      <c r="C54" s="5"/>
      <c r="D54" s="5"/>
      <c r="E54" s="5"/>
      <c r="F54" s="7"/>
      <c r="G54" s="5"/>
      <c r="H54" s="7"/>
      <c r="I54" s="5"/>
      <c r="J54" s="7"/>
      <c r="L54" s="34"/>
    </row>
    <row r="55" spans="1:12" ht="15.75" x14ac:dyDescent="0.25">
      <c r="A55" s="5"/>
      <c r="B55" s="5"/>
      <c r="C55" s="5" t="s">
        <v>138</v>
      </c>
      <c r="D55" s="5"/>
      <c r="E55" s="5"/>
      <c r="F55" s="7">
        <v>2210693</v>
      </c>
      <c r="G55" s="5"/>
      <c r="H55" s="7">
        <v>2210693</v>
      </c>
      <c r="I55" s="5"/>
      <c r="J55" s="7">
        <f t="shared" ref="J55:J60" si="2">ROUND((F55-H55),5)</f>
        <v>0</v>
      </c>
      <c r="L55" s="17"/>
    </row>
    <row r="56" spans="1:12" ht="15.75" x14ac:dyDescent="0.25">
      <c r="A56" s="5"/>
      <c r="B56" s="5"/>
      <c r="C56" s="5" t="s">
        <v>139</v>
      </c>
      <c r="D56" s="5"/>
      <c r="E56" s="5"/>
      <c r="F56" s="7">
        <v>283230</v>
      </c>
      <c r="G56" s="5"/>
      <c r="H56" s="7">
        <v>283230</v>
      </c>
      <c r="I56" s="5"/>
      <c r="J56" s="7">
        <f t="shared" si="2"/>
        <v>0</v>
      </c>
    </row>
    <row r="57" spans="1:12" ht="15.75" x14ac:dyDescent="0.25">
      <c r="A57" s="5"/>
      <c r="B57" s="5"/>
      <c r="C57" s="5" t="s">
        <v>140</v>
      </c>
      <c r="D57" s="5"/>
      <c r="E57" s="5"/>
      <c r="F57" s="7">
        <v>345571</v>
      </c>
      <c r="G57" s="5"/>
      <c r="H57" s="7">
        <v>344771</v>
      </c>
      <c r="I57" s="5"/>
      <c r="J57" s="7">
        <f t="shared" si="2"/>
        <v>800</v>
      </c>
    </row>
    <row r="58" spans="1:12" ht="16.5" thickBot="1" x14ac:dyDescent="0.3">
      <c r="A58" s="5"/>
      <c r="B58" s="5"/>
      <c r="C58" s="5" t="s">
        <v>25</v>
      </c>
      <c r="D58" s="5"/>
      <c r="E58" s="5"/>
      <c r="F58" s="9">
        <v>-93935</v>
      </c>
      <c r="G58" s="5"/>
      <c r="H58" s="9">
        <v>800</v>
      </c>
      <c r="I58" s="5"/>
      <c r="J58" s="9">
        <f t="shared" si="2"/>
        <v>-94735</v>
      </c>
    </row>
    <row r="59" spans="1:12" ht="16.5" thickBot="1" x14ac:dyDescent="0.3">
      <c r="A59" s="5"/>
      <c r="B59" s="5" t="s">
        <v>141</v>
      </c>
      <c r="C59" s="5"/>
      <c r="D59" s="5"/>
      <c r="E59" s="5"/>
      <c r="F59" s="11">
        <f>ROUND(SUM(F54:F58),5)</f>
        <v>2745559</v>
      </c>
      <c r="G59" s="5"/>
      <c r="H59" s="11">
        <f>ROUND(SUM(H54:H58),5)</f>
        <v>2839494</v>
      </c>
      <c r="I59" s="5"/>
      <c r="J59" s="11">
        <f t="shared" si="2"/>
        <v>-93935</v>
      </c>
    </row>
    <row r="60" spans="1:12" s="13" customFormat="1" ht="30" customHeight="1" thickBot="1" x14ac:dyDescent="0.3">
      <c r="A60" s="5" t="s">
        <v>26</v>
      </c>
      <c r="B60" s="5"/>
      <c r="C60" s="5"/>
      <c r="D60" s="5"/>
      <c r="E60" s="5"/>
      <c r="F60" s="12">
        <f>ROUND(F31+F53+F59,5)</f>
        <v>2910537</v>
      </c>
      <c r="G60" s="3"/>
      <c r="H60" s="12">
        <f>ROUND(H31+H53+H59,5)</f>
        <v>3078582</v>
      </c>
      <c r="I60" s="3"/>
      <c r="J60" s="12">
        <f t="shared" si="2"/>
        <v>-168045</v>
      </c>
    </row>
    <row r="61" spans="1:12" ht="16.5" thickTop="1" x14ac:dyDescent="0.25">
      <c r="A61" s="6"/>
      <c r="B61" s="6"/>
      <c r="C61" s="6"/>
      <c r="D61" s="6"/>
      <c r="E61" s="6"/>
      <c r="F61" s="21"/>
      <c r="G61" s="21"/>
      <c r="H61" s="21"/>
      <c r="I61" s="21"/>
      <c r="J61" s="21"/>
    </row>
  </sheetData>
  <mergeCells count="3">
    <mergeCell ref="A1:K1"/>
    <mergeCell ref="A2:K2"/>
    <mergeCell ref="A3:K3"/>
  </mergeCells>
  <pageMargins left="0.2" right="0.2" top="0.75" bottom="0.75" header="0.1" footer="0.3"/>
  <pageSetup scale="71" fitToHeight="0" orientation="portrait" verticalDpi="0" r:id="rId1"/>
  <headerFoot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9"/>
  <sheetViews>
    <sheetView workbookViewId="0">
      <selection activeCell="F42" sqref="F42"/>
    </sheetView>
  </sheetViews>
  <sheetFormatPr defaultRowHeight="15" x14ac:dyDescent="0.25"/>
  <cols>
    <col min="1" max="4" width="3" style="1" customWidth="1"/>
    <col min="5" max="5" width="46.5703125" style="1" customWidth="1"/>
    <col min="6" max="6" width="14.7109375" style="2" bestFit="1" customWidth="1"/>
    <col min="7" max="7" width="2.28515625" style="2" customWidth="1"/>
    <col min="8" max="8" width="14.7109375" style="2" bestFit="1" customWidth="1"/>
    <col min="9" max="9" width="2.28515625" style="2" customWidth="1"/>
    <col min="10" max="10" width="11.7109375" style="2" bestFit="1" customWidth="1"/>
    <col min="11" max="11" width="2" customWidth="1"/>
    <col min="12" max="12" width="45.85546875" customWidth="1"/>
  </cols>
  <sheetData>
    <row r="1" spans="1:12" ht="15.75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3">
        <v>42054</v>
      </c>
    </row>
    <row r="2" spans="1:12" ht="15.75" x14ac:dyDescent="0.25">
      <c r="A2" s="39" t="s">
        <v>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7"/>
    </row>
    <row r="3" spans="1:12" ht="15.75" x14ac:dyDescent="0.25">
      <c r="A3" s="39" t="s">
        <v>149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17"/>
      <c r="L4" s="17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150</v>
      </c>
      <c r="G5" s="18"/>
      <c r="H5" s="4" t="s">
        <v>151</v>
      </c>
      <c r="I5" s="18"/>
      <c r="J5" s="4" t="s">
        <v>85</v>
      </c>
      <c r="K5" s="35"/>
      <c r="L5" s="19" t="s">
        <v>63</v>
      </c>
    </row>
    <row r="6" spans="1:12" ht="16.5" thickTop="1" x14ac:dyDescent="0.25">
      <c r="A6" s="5"/>
      <c r="B6" s="5" t="s">
        <v>27</v>
      </c>
      <c r="C6" s="5"/>
      <c r="D6" s="5"/>
      <c r="E6" s="5"/>
      <c r="F6" s="7"/>
      <c r="G6" s="5"/>
      <c r="H6" s="7"/>
      <c r="I6" s="5"/>
      <c r="J6" s="7"/>
      <c r="K6" s="17"/>
      <c r="L6" s="17"/>
    </row>
    <row r="7" spans="1:12" ht="15.75" x14ac:dyDescent="0.25">
      <c r="A7" s="5"/>
      <c r="B7" s="5"/>
      <c r="C7" s="5"/>
      <c r="D7" s="5" t="s">
        <v>28</v>
      </c>
      <c r="E7" s="5"/>
      <c r="F7" s="7"/>
      <c r="G7" s="5"/>
      <c r="H7" s="7"/>
      <c r="I7" s="5"/>
      <c r="J7" s="7"/>
      <c r="K7" s="17"/>
      <c r="L7" s="17"/>
    </row>
    <row r="8" spans="1:12" ht="15.75" x14ac:dyDescent="0.25">
      <c r="A8" s="5"/>
      <c r="B8" s="5"/>
      <c r="C8" s="5"/>
      <c r="D8" s="5"/>
      <c r="E8" s="5" t="s">
        <v>29</v>
      </c>
      <c r="F8" s="7">
        <v>1356877</v>
      </c>
      <c r="G8" s="5"/>
      <c r="H8" s="7">
        <v>1221227</v>
      </c>
      <c r="I8" s="5"/>
      <c r="J8" s="7">
        <f t="shared" ref="J8:J14" si="0">ROUND((F8-H8),5)</f>
        <v>135650</v>
      </c>
      <c r="K8" s="17"/>
      <c r="L8" s="20"/>
    </row>
    <row r="9" spans="1:12" ht="15.75" x14ac:dyDescent="0.25">
      <c r="A9" s="5"/>
      <c r="B9" s="5"/>
      <c r="C9" s="5"/>
      <c r="D9" s="5"/>
      <c r="E9" s="5" t="s">
        <v>30</v>
      </c>
      <c r="F9" s="7">
        <v>256217</v>
      </c>
      <c r="G9" s="5"/>
      <c r="H9" s="7">
        <v>284807</v>
      </c>
      <c r="I9" s="5"/>
      <c r="J9" s="7">
        <f t="shared" si="0"/>
        <v>-28590</v>
      </c>
      <c r="K9" s="17"/>
      <c r="L9" s="17" t="s">
        <v>152</v>
      </c>
    </row>
    <row r="10" spans="1:12" ht="15.75" x14ac:dyDescent="0.25">
      <c r="A10" s="5"/>
      <c r="B10" s="5"/>
      <c r="C10" s="5"/>
      <c r="D10" s="5"/>
      <c r="E10" s="5" t="s">
        <v>117</v>
      </c>
      <c r="F10" s="7">
        <v>26938</v>
      </c>
      <c r="G10" s="5"/>
      <c r="H10" s="7">
        <v>24969</v>
      </c>
      <c r="I10" s="5"/>
      <c r="J10" s="7">
        <f t="shared" si="0"/>
        <v>1969</v>
      </c>
      <c r="K10" s="17"/>
      <c r="L10" s="17"/>
    </row>
    <row r="11" spans="1:12" ht="15.75" x14ac:dyDescent="0.25">
      <c r="A11" s="5"/>
      <c r="B11" s="5"/>
      <c r="C11" s="5"/>
      <c r="D11" s="5"/>
      <c r="E11" s="5" t="s">
        <v>31</v>
      </c>
      <c r="F11" s="7">
        <v>36300</v>
      </c>
      <c r="G11" s="5"/>
      <c r="H11" s="7">
        <v>30813</v>
      </c>
      <c r="I11" s="5"/>
      <c r="J11" s="7">
        <f t="shared" si="0"/>
        <v>5487</v>
      </c>
      <c r="K11" s="17"/>
      <c r="L11" s="17"/>
    </row>
    <row r="12" spans="1:12" ht="16.5" thickBot="1" x14ac:dyDescent="0.3">
      <c r="A12" s="5"/>
      <c r="B12" s="5"/>
      <c r="C12" s="5"/>
      <c r="D12" s="5"/>
      <c r="E12" s="5" t="s">
        <v>32</v>
      </c>
      <c r="F12" s="9">
        <v>0</v>
      </c>
      <c r="G12" s="5"/>
      <c r="H12" s="9">
        <v>1572</v>
      </c>
      <c r="I12" s="5"/>
      <c r="J12" s="9">
        <f t="shared" si="0"/>
        <v>-1572</v>
      </c>
      <c r="K12" s="17"/>
      <c r="L12" s="17"/>
    </row>
    <row r="13" spans="1:12" ht="16.5" thickBot="1" x14ac:dyDescent="0.3">
      <c r="A13" s="5"/>
      <c r="B13" s="5"/>
      <c r="C13" s="5"/>
      <c r="D13" s="5" t="s">
        <v>33</v>
      </c>
      <c r="E13" s="5"/>
      <c r="F13" s="10">
        <f>ROUND(SUM(F7:F12),5)</f>
        <v>1676332</v>
      </c>
      <c r="G13" s="5"/>
      <c r="H13" s="10">
        <f>ROUND(SUM(H7:H12),5)</f>
        <v>1563388</v>
      </c>
      <c r="I13" s="5"/>
      <c r="J13" s="10">
        <f t="shared" si="0"/>
        <v>112944</v>
      </c>
      <c r="K13" s="17"/>
      <c r="L13" s="17"/>
    </row>
    <row r="14" spans="1:12" ht="30" customHeight="1" x14ac:dyDescent="0.25">
      <c r="A14" s="5"/>
      <c r="B14" s="5"/>
      <c r="C14" s="5" t="s">
        <v>34</v>
      </c>
      <c r="D14" s="5"/>
      <c r="E14" s="5"/>
      <c r="F14" s="7">
        <f>F13</f>
        <v>1676332</v>
      </c>
      <c r="G14" s="5"/>
      <c r="H14" s="7">
        <f>H13</f>
        <v>1563388</v>
      </c>
      <c r="I14" s="5"/>
      <c r="J14" s="7">
        <f t="shared" si="0"/>
        <v>112944</v>
      </c>
      <c r="K14" s="17"/>
      <c r="L14" s="17"/>
    </row>
    <row r="15" spans="1:12" ht="30" customHeight="1" x14ac:dyDescent="0.25">
      <c r="A15" s="5"/>
      <c r="B15" s="5"/>
      <c r="C15" s="5"/>
      <c r="D15" s="5" t="s">
        <v>35</v>
      </c>
      <c r="E15" s="5"/>
      <c r="F15" s="7"/>
      <c r="G15" s="5"/>
      <c r="H15" s="7"/>
      <c r="I15" s="5"/>
      <c r="J15" s="7"/>
      <c r="K15" s="17"/>
      <c r="L15" s="17"/>
    </row>
    <row r="16" spans="1:12" ht="15.75" x14ac:dyDescent="0.25">
      <c r="A16" s="5"/>
      <c r="B16" s="5"/>
      <c r="C16" s="5"/>
      <c r="D16" s="5"/>
      <c r="E16" s="5" t="s">
        <v>129</v>
      </c>
      <c r="F16" s="7">
        <v>888</v>
      </c>
      <c r="G16" s="5"/>
      <c r="H16" s="7">
        <v>0</v>
      </c>
      <c r="I16" s="5"/>
      <c r="J16" s="7">
        <f t="shared" ref="J16:J39" si="1">ROUND((F16-H16),5)</f>
        <v>888</v>
      </c>
      <c r="K16" s="17"/>
      <c r="L16" s="17"/>
    </row>
    <row r="17" spans="1:12" ht="15.75" x14ac:dyDescent="0.25">
      <c r="A17" s="5"/>
      <c r="B17" s="5"/>
      <c r="C17" s="5"/>
      <c r="D17" s="5"/>
      <c r="E17" s="5" t="s">
        <v>36</v>
      </c>
      <c r="F17" s="7">
        <v>7853</v>
      </c>
      <c r="G17" s="5"/>
      <c r="H17" s="7">
        <v>3479</v>
      </c>
      <c r="I17" s="5"/>
      <c r="J17" s="7">
        <f t="shared" si="1"/>
        <v>4374</v>
      </c>
      <c r="K17" s="17"/>
      <c r="L17" s="17"/>
    </row>
    <row r="18" spans="1:12" ht="15.75" x14ac:dyDescent="0.25">
      <c r="A18" s="5"/>
      <c r="B18" s="5"/>
      <c r="C18" s="5"/>
      <c r="D18" s="5"/>
      <c r="E18" s="5" t="s">
        <v>37</v>
      </c>
      <c r="F18" s="7">
        <v>10514</v>
      </c>
      <c r="G18" s="5"/>
      <c r="H18" s="7">
        <v>8864</v>
      </c>
      <c r="I18" s="5"/>
      <c r="J18" s="7">
        <f t="shared" si="1"/>
        <v>1650</v>
      </c>
      <c r="K18" s="17"/>
      <c r="L18" s="17"/>
    </row>
    <row r="19" spans="1:12" ht="15.75" x14ac:dyDescent="0.25">
      <c r="A19" s="5"/>
      <c r="B19" s="5"/>
      <c r="C19" s="5"/>
      <c r="D19" s="5"/>
      <c r="E19" s="5" t="s">
        <v>38</v>
      </c>
      <c r="F19" s="7">
        <v>13256</v>
      </c>
      <c r="G19" s="5"/>
      <c r="H19" s="7">
        <v>13256</v>
      </c>
      <c r="I19" s="5"/>
      <c r="J19" s="7">
        <f t="shared" si="1"/>
        <v>0</v>
      </c>
      <c r="K19" s="17"/>
      <c r="L19" s="17"/>
    </row>
    <row r="20" spans="1:12" ht="15.75" x14ac:dyDescent="0.25">
      <c r="A20" s="5"/>
      <c r="B20" s="5"/>
      <c r="C20" s="5"/>
      <c r="D20" s="5"/>
      <c r="E20" s="5" t="s">
        <v>89</v>
      </c>
      <c r="F20" s="7">
        <v>0</v>
      </c>
      <c r="G20" s="5"/>
      <c r="H20" s="7">
        <v>8713</v>
      </c>
      <c r="I20" s="5"/>
      <c r="J20" s="7">
        <f t="shared" si="1"/>
        <v>-8713</v>
      </c>
      <c r="K20" s="17"/>
      <c r="L20" s="17"/>
    </row>
    <row r="21" spans="1:12" ht="15.75" x14ac:dyDescent="0.25">
      <c r="A21" s="5"/>
      <c r="B21" s="5"/>
      <c r="C21" s="5"/>
      <c r="D21" s="5"/>
      <c r="E21" s="5" t="s">
        <v>39</v>
      </c>
      <c r="F21" s="7">
        <v>46125</v>
      </c>
      <c r="G21" s="5"/>
      <c r="H21" s="7">
        <v>67003</v>
      </c>
      <c r="I21" s="5"/>
      <c r="J21" s="7">
        <f t="shared" si="1"/>
        <v>-20878</v>
      </c>
      <c r="K21" s="17"/>
      <c r="L21" s="17" t="s">
        <v>96</v>
      </c>
    </row>
    <row r="22" spans="1:12" ht="15.75" x14ac:dyDescent="0.25">
      <c r="A22" s="5"/>
      <c r="B22" s="5"/>
      <c r="C22" s="5"/>
      <c r="D22" s="5"/>
      <c r="E22" s="5" t="s">
        <v>40</v>
      </c>
      <c r="F22" s="7">
        <v>4286</v>
      </c>
      <c r="G22" s="5"/>
      <c r="H22" s="7">
        <v>3727</v>
      </c>
      <c r="I22" s="5"/>
      <c r="J22" s="7">
        <f t="shared" si="1"/>
        <v>559</v>
      </c>
      <c r="K22" s="17"/>
      <c r="L22" s="17"/>
    </row>
    <row r="23" spans="1:12" ht="30.75" x14ac:dyDescent="0.25">
      <c r="A23" s="5"/>
      <c r="B23" s="5"/>
      <c r="C23" s="5"/>
      <c r="D23" s="5"/>
      <c r="E23" s="5" t="s">
        <v>41</v>
      </c>
      <c r="F23" s="7">
        <v>56341</v>
      </c>
      <c r="G23" s="5"/>
      <c r="H23" s="7">
        <v>43277</v>
      </c>
      <c r="I23" s="5"/>
      <c r="J23" s="7">
        <f t="shared" si="1"/>
        <v>13064</v>
      </c>
      <c r="K23" s="17"/>
      <c r="L23" s="20" t="s">
        <v>124</v>
      </c>
    </row>
    <row r="24" spans="1:12" ht="30.75" x14ac:dyDescent="0.25">
      <c r="A24" s="5"/>
      <c r="B24" s="5"/>
      <c r="C24" s="5"/>
      <c r="D24" s="5"/>
      <c r="E24" s="5" t="s">
        <v>42</v>
      </c>
      <c r="F24" s="7">
        <v>44125</v>
      </c>
      <c r="G24" s="5"/>
      <c r="H24" s="7">
        <v>57525</v>
      </c>
      <c r="I24" s="5"/>
      <c r="J24" s="7">
        <f t="shared" si="1"/>
        <v>-13400</v>
      </c>
      <c r="K24" s="17"/>
      <c r="L24" s="20" t="s">
        <v>119</v>
      </c>
    </row>
    <row r="25" spans="1:12" ht="30.75" x14ac:dyDescent="0.25">
      <c r="A25" s="5"/>
      <c r="B25" s="5"/>
      <c r="C25" s="5"/>
      <c r="D25" s="5"/>
      <c r="E25" s="5" t="s">
        <v>43</v>
      </c>
      <c r="F25" s="7">
        <v>808473</v>
      </c>
      <c r="G25" s="5"/>
      <c r="H25" s="7">
        <v>750684</v>
      </c>
      <c r="I25" s="5"/>
      <c r="J25" s="7">
        <f t="shared" si="1"/>
        <v>57789</v>
      </c>
      <c r="K25" s="17"/>
      <c r="L25" s="20" t="s">
        <v>130</v>
      </c>
    </row>
    <row r="26" spans="1:12" ht="30.75" x14ac:dyDescent="0.25">
      <c r="A26" s="5"/>
      <c r="B26" s="5"/>
      <c r="C26" s="5"/>
      <c r="D26" s="5"/>
      <c r="E26" s="5" t="s">
        <v>44</v>
      </c>
      <c r="F26" s="7">
        <v>184579</v>
      </c>
      <c r="G26" s="5"/>
      <c r="H26" s="7">
        <v>159317</v>
      </c>
      <c r="I26" s="5"/>
      <c r="J26" s="7">
        <f t="shared" si="1"/>
        <v>25262</v>
      </c>
      <c r="K26" s="17"/>
      <c r="L26" s="20" t="s">
        <v>123</v>
      </c>
    </row>
    <row r="27" spans="1:12" ht="30.75" x14ac:dyDescent="0.25">
      <c r="A27" s="5"/>
      <c r="B27" s="5"/>
      <c r="C27" s="5"/>
      <c r="D27" s="5"/>
      <c r="E27" s="5" t="s">
        <v>45</v>
      </c>
      <c r="F27" s="7">
        <v>105579</v>
      </c>
      <c r="G27" s="5"/>
      <c r="H27" s="7">
        <v>78355</v>
      </c>
      <c r="I27" s="5"/>
      <c r="J27" s="7">
        <f t="shared" si="1"/>
        <v>27224</v>
      </c>
      <c r="K27" s="17"/>
      <c r="L27" s="20" t="s">
        <v>95</v>
      </c>
    </row>
    <row r="28" spans="1:12" ht="15.75" x14ac:dyDescent="0.25">
      <c r="A28" s="5"/>
      <c r="B28" s="5"/>
      <c r="C28" s="5"/>
      <c r="D28" s="5"/>
      <c r="E28" s="5" t="s">
        <v>46</v>
      </c>
      <c r="F28" s="7">
        <v>459828</v>
      </c>
      <c r="G28" s="5"/>
      <c r="H28" s="7">
        <v>497933</v>
      </c>
      <c r="I28" s="5"/>
      <c r="J28" s="7">
        <f t="shared" si="1"/>
        <v>-38105</v>
      </c>
      <c r="K28" s="17"/>
      <c r="L28" s="20" t="s">
        <v>122</v>
      </c>
    </row>
    <row r="29" spans="1:12" ht="15.75" x14ac:dyDescent="0.25">
      <c r="A29" s="5"/>
      <c r="B29" s="5"/>
      <c r="C29" s="5"/>
      <c r="D29" s="5"/>
      <c r="E29" s="5" t="s">
        <v>47</v>
      </c>
      <c r="F29" s="7">
        <v>7507</v>
      </c>
      <c r="G29" s="5"/>
      <c r="H29" s="7">
        <v>9829</v>
      </c>
      <c r="I29" s="5"/>
      <c r="J29" s="7">
        <f t="shared" si="1"/>
        <v>-2322</v>
      </c>
      <c r="K29" s="17"/>
      <c r="L29" s="17"/>
    </row>
    <row r="30" spans="1:12" ht="15.75" x14ac:dyDescent="0.25">
      <c r="A30" s="5"/>
      <c r="B30" s="5"/>
      <c r="C30" s="5"/>
      <c r="D30" s="5"/>
      <c r="E30" s="5" t="s">
        <v>48</v>
      </c>
      <c r="F30" s="7">
        <v>36720</v>
      </c>
      <c r="G30" s="5"/>
      <c r="H30" s="7">
        <v>34430</v>
      </c>
      <c r="I30" s="5"/>
      <c r="J30" s="7">
        <f t="shared" si="1"/>
        <v>2290</v>
      </c>
      <c r="K30" s="17"/>
      <c r="L30" s="17"/>
    </row>
    <row r="31" spans="1:12" ht="15.75" x14ac:dyDescent="0.25">
      <c r="A31" s="5"/>
      <c r="B31" s="5"/>
      <c r="C31" s="5"/>
      <c r="D31" s="5"/>
      <c r="E31" s="5" t="s">
        <v>49</v>
      </c>
      <c r="F31" s="7">
        <v>13850</v>
      </c>
      <c r="G31" s="5"/>
      <c r="H31" s="7">
        <v>14665</v>
      </c>
      <c r="I31" s="5"/>
      <c r="J31" s="7">
        <f t="shared" si="1"/>
        <v>-815</v>
      </c>
      <c r="K31" s="17"/>
      <c r="L31" s="17"/>
    </row>
    <row r="32" spans="1:12" ht="15.75" x14ac:dyDescent="0.25">
      <c r="A32" s="5"/>
      <c r="B32" s="5"/>
      <c r="C32" s="5"/>
      <c r="D32" s="5"/>
      <c r="E32" s="5" t="s">
        <v>50</v>
      </c>
      <c r="F32" s="7">
        <v>2334</v>
      </c>
      <c r="G32" s="5"/>
      <c r="H32" s="7">
        <v>3408</v>
      </c>
      <c r="I32" s="5"/>
      <c r="J32" s="7">
        <f t="shared" si="1"/>
        <v>-1074</v>
      </c>
      <c r="K32" s="17"/>
      <c r="L32" s="17"/>
    </row>
    <row r="33" spans="1:12" ht="15.75" x14ac:dyDescent="0.25">
      <c r="A33" s="5"/>
      <c r="B33" s="5"/>
      <c r="C33" s="5"/>
      <c r="D33" s="5"/>
      <c r="E33" s="5" t="s">
        <v>93</v>
      </c>
      <c r="F33" s="7">
        <v>9933</v>
      </c>
      <c r="G33" s="5"/>
      <c r="H33" s="7">
        <v>11503</v>
      </c>
      <c r="I33" s="5"/>
      <c r="J33" s="7">
        <f t="shared" si="1"/>
        <v>-1570</v>
      </c>
      <c r="K33" s="17"/>
      <c r="L33" s="17"/>
    </row>
    <row r="34" spans="1:12" ht="15.75" x14ac:dyDescent="0.25">
      <c r="A34" s="5"/>
      <c r="B34" s="5"/>
      <c r="C34" s="5"/>
      <c r="D34" s="5"/>
      <c r="E34" s="5" t="s">
        <v>51</v>
      </c>
      <c r="F34" s="7">
        <v>16342</v>
      </c>
      <c r="G34" s="5"/>
      <c r="H34" s="7">
        <v>19830</v>
      </c>
      <c r="I34" s="5"/>
      <c r="J34" s="7">
        <f t="shared" si="1"/>
        <v>-3488</v>
      </c>
      <c r="K34" s="17"/>
      <c r="L34" s="17"/>
    </row>
    <row r="35" spans="1:12" ht="15.75" x14ac:dyDescent="0.25">
      <c r="A35" s="5"/>
      <c r="B35" s="5"/>
      <c r="C35" s="5"/>
      <c r="D35" s="5"/>
      <c r="E35" s="5" t="s">
        <v>118</v>
      </c>
      <c r="F35" s="7">
        <v>0</v>
      </c>
      <c r="G35" s="5"/>
      <c r="H35" s="7">
        <v>0</v>
      </c>
      <c r="I35" s="5"/>
      <c r="J35" s="7">
        <f t="shared" si="1"/>
        <v>0</v>
      </c>
      <c r="K35" s="17"/>
      <c r="L35" s="17"/>
    </row>
    <row r="36" spans="1:12" ht="15.75" x14ac:dyDescent="0.25">
      <c r="A36" s="5"/>
      <c r="B36" s="5"/>
      <c r="C36" s="5"/>
      <c r="D36" s="5"/>
      <c r="E36" s="5" t="s">
        <v>94</v>
      </c>
      <c r="F36" s="7">
        <v>1214</v>
      </c>
      <c r="G36" s="5"/>
      <c r="H36" s="7">
        <v>1086</v>
      </c>
      <c r="I36" s="5"/>
      <c r="J36" s="7">
        <f t="shared" si="1"/>
        <v>128</v>
      </c>
      <c r="K36" s="17"/>
      <c r="L36" s="17"/>
    </row>
    <row r="37" spans="1:12" ht="16.5" thickBot="1" x14ac:dyDescent="0.3">
      <c r="A37" s="5"/>
      <c r="B37" s="5"/>
      <c r="C37" s="5"/>
      <c r="D37" s="5"/>
      <c r="E37" s="5" t="s">
        <v>52</v>
      </c>
      <c r="F37" s="9">
        <v>740</v>
      </c>
      <c r="G37" s="5"/>
      <c r="H37" s="9">
        <v>2867</v>
      </c>
      <c r="I37" s="5"/>
      <c r="J37" s="9">
        <f t="shared" si="1"/>
        <v>-2127</v>
      </c>
      <c r="K37" s="17"/>
      <c r="L37" s="17"/>
    </row>
    <row r="38" spans="1:12" ht="16.5" thickBot="1" x14ac:dyDescent="0.3">
      <c r="A38" s="5"/>
      <c r="B38" s="5"/>
      <c r="C38" s="5"/>
      <c r="D38" s="5" t="s">
        <v>53</v>
      </c>
      <c r="E38" s="5"/>
      <c r="F38" s="10">
        <f>ROUND(SUM(F15:F37),5)</f>
        <v>1830487</v>
      </c>
      <c r="G38" s="5"/>
      <c r="H38" s="10">
        <f>ROUND(SUM(H15:H37),5)</f>
        <v>1789751</v>
      </c>
      <c r="I38" s="5"/>
      <c r="J38" s="10">
        <f t="shared" si="1"/>
        <v>40736</v>
      </c>
      <c r="K38" s="17"/>
      <c r="L38" s="17"/>
    </row>
    <row r="39" spans="1:12" ht="30" customHeight="1" x14ac:dyDescent="0.25">
      <c r="A39" s="5"/>
      <c r="B39" s="5" t="s">
        <v>54</v>
      </c>
      <c r="C39" s="5"/>
      <c r="D39" s="5"/>
      <c r="E39" s="5"/>
      <c r="F39" s="7">
        <f>ROUND(F6+F14-F38,5)</f>
        <v>-154155</v>
      </c>
      <c r="G39" s="5"/>
      <c r="H39" s="7">
        <f>ROUND(H6+H14-H38,5)</f>
        <v>-226363</v>
      </c>
      <c r="I39" s="5"/>
      <c r="J39" s="7">
        <f t="shared" si="1"/>
        <v>72208</v>
      </c>
      <c r="K39" s="17"/>
      <c r="L39" s="20" t="s">
        <v>154</v>
      </c>
    </row>
    <row r="40" spans="1:12" ht="30" customHeight="1" x14ac:dyDescent="0.25">
      <c r="A40" s="5"/>
      <c r="B40" s="5" t="s">
        <v>55</v>
      </c>
      <c r="C40" s="5"/>
      <c r="D40" s="5"/>
      <c r="E40" s="5"/>
      <c r="F40" s="7"/>
      <c r="G40" s="5"/>
      <c r="H40" s="7"/>
      <c r="I40" s="5"/>
      <c r="J40" s="7"/>
      <c r="K40" s="17"/>
      <c r="L40" s="17"/>
    </row>
    <row r="41" spans="1:12" ht="15.75" x14ac:dyDescent="0.25">
      <c r="A41" s="5"/>
      <c r="B41" s="5"/>
      <c r="C41" s="5" t="s">
        <v>56</v>
      </c>
      <c r="D41" s="5"/>
      <c r="E41" s="5"/>
      <c r="F41" s="7"/>
      <c r="G41" s="5"/>
      <c r="H41" s="7"/>
      <c r="I41" s="5"/>
      <c r="J41" s="7"/>
      <c r="K41" s="17"/>
      <c r="L41" s="17"/>
    </row>
    <row r="42" spans="1:12" ht="15.75" x14ac:dyDescent="0.25">
      <c r="A42" s="5"/>
      <c r="B42" s="5"/>
      <c r="C42" s="5"/>
      <c r="D42" s="5" t="s">
        <v>84</v>
      </c>
      <c r="E42" s="5"/>
      <c r="F42" s="7">
        <v>1</v>
      </c>
      <c r="G42" s="5"/>
      <c r="H42" s="7">
        <v>0</v>
      </c>
      <c r="I42" s="5"/>
      <c r="J42" s="7">
        <f t="shared" ref="J42:J48" si="2">ROUND((F42-H42),5)</f>
        <v>1</v>
      </c>
      <c r="K42" s="17"/>
      <c r="L42" s="17"/>
    </row>
    <row r="43" spans="1:12" ht="15.75" x14ac:dyDescent="0.25">
      <c r="A43" s="5"/>
      <c r="B43" s="5"/>
      <c r="C43" s="5"/>
      <c r="D43" s="5" t="s">
        <v>57</v>
      </c>
      <c r="E43" s="5"/>
      <c r="F43" s="7">
        <v>0</v>
      </c>
      <c r="G43" s="5"/>
      <c r="H43" s="7">
        <v>0</v>
      </c>
      <c r="I43" s="5"/>
      <c r="J43" s="7">
        <f t="shared" si="2"/>
        <v>0</v>
      </c>
      <c r="K43" s="17"/>
      <c r="L43" s="17"/>
    </row>
    <row r="44" spans="1:12" ht="30.75" x14ac:dyDescent="0.25">
      <c r="A44" s="5"/>
      <c r="B44" s="5"/>
      <c r="C44" s="5"/>
      <c r="D44" s="5" t="s">
        <v>58</v>
      </c>
      <c r="E44" s="5"/>
      <c r="F44" s="7">
        <v>41385</v>
      </c>
      <c r="G44" s="5"/>
      <c r="H44" s="7">
        <v>191035</v>
      </c>
      <c r="I44" s="5"/>
      <c r="J44" s="7">
        <f t="shared" si="2"/>
        <v>-149650</v>
      </c>
      <c r="K44" s="17"/>
      <c r="L44" s="20" t="s">
        <v>153</v>
      </c>
    </row>
    <row r="45" spans="1:12" ht="16.5" thickBot="1" x14ac:dyDescent="0.3">
      <c r="A45" s="5"/>
      <c r="B45" s="5"/>
      <c r="C45" s="5"/>
      <c r="D45" s="5" t="s">
        <v>59</v>
      </c>
      <c r="E45" s="5"/>
      <c r="F45" s="9">
        <v>18836</v>
      </c>
      <c r="G45" s="5"/>
      <c r="H45" s="9">
        <v>36126</v>
      </c>
      <c r="I45" s="5"/>
      <c r="J45" s="9">
        <f t="shared" si="2"/>
        <v>-17290</v>
      </c>
      <c r="K45" s="17"/>
      <c r="L45" s="17"/>
    </row>
    <row r="46" spans="1:12" ht="16.5" thickBot="1" x14ac:dyDescent="0.3">
      <c r="A46" s="5"/>
      <c r="B46" s="5"/>
      <c r="C46" s="5" t="s">
        <v>60</v>
      </c>
      <c r="D46" s="5"/>
      <c r="E46" s="5"/>
      <c r="F46" s="11">
        <f>ROUND(SUM(F41:F45),5)</f>
        <v>60222</v>
      </c>
      <c r="G46" s="5"/>
      <c r="H46" s="11">
        <f>ROUND(SUM(H41:H45),5)</f>
        <v>227161</v>
      </c>
      <c r="I46" s="5"/>
      <c r="J46" s="11">
        <f t="shared" si="2"/>
        <v>-166939</v>
      </c>
      <c r="K46" s="17"/>
      <c r="L46" s="20"/>
    </row>
    <row r="47" spans="1:12" ht="30" customHeight="1" thickBot="1" x14ac:dyDescent="0.3">
      <c r="A47" s="5"/>
      <c r="B47" s="5" t="s">
        <v>61</v>
      </c>
      <c r="C47" s="5"/>
      <c r="D47" s="5"/>
      <c r="E47" s="5"/>
      <c r="F47" s="11">
        <f>ROUND(F40+F46,5)</f>
        <v>60222</v>
      </c>
      <c r="G47" s="5"/>
      <c r="H47" s="11">
        <f>ROUND(H40+H46,5)</f>
        <v>227161</v>
      </c>
      <c r="I47" s="5"/>
      <c r="J47" s="11">
        <f t="shared" si="2"/>
        <v>-166939</v>
      </c>
      <c r="K47" s="17"/>
      <c r="L47" s="34"/>
    </row>
    <row r="48" spans="1:12" s="13" customFormat="1" ht="30" customHeight="1" thickBot="1" x14ac:dyDescent="0.3">
      <c r="A48" s="5" t="s">
        <v>25</v>
      </c>
      <c r="B48" s="5"/>
      <c r="C48" s="5"/>
      <c r="D48" s="5"/>
      <c r="E48" s="5"/>
      <c r="F48" s="12">
        <f>ROUND(F39+F47,5)</f>
        <v>-93933</v>
      </c>
      <c r="G48" s="3"/>
      <c r="H48" s="12">
        <f>ROUND(H39+H47,5)</f>
        <v>798</v>
      </c>
      <c r="I48" s="3"/>
      <c r="J48" s="12">
        <f t="shared" si="2"/>
        <v>-94731</v>
      </c>
      <c r="K48" s="34"/>
      <c r="L48" s="17"/>
    </row>
    <row r="49" spans="1:12" ht="16.5" thickTop="1" x14ac:dyDescent="0.25">
      <c r="A49" s="6"/>
      <c r="B49" s="6"/>
      <c r="C49" s="6"/>
      <c r="D49" s="6"/>
      <c r="E49" s="6"/>
      <c r="F49" s="21"/>
      <c r="G49" s="21"/>
      <c r="H49" s="21"/>
      <c r="I49" s="21"/>
      <c r="J49" s="21"/>
      <c r="K49" s="17"/>
      <c r="L49" s="17"/>
    </row>
  </sheetData>
  <mergeCells count="3">
    <mergeCell ref="A1:K1"/>
    <mergeCell ref="A2:K2"/>
    <mergeCell ref="A3:K3"/>
  </mergeCells>
  <pageMargins left="0.2" right="0.2" top="0.75" bottom="0.75" header="0.1" footer="0.3"/>
  <pageSetup scale="67" fitToHeight="0" orientation="portrait" verticalDpi="0" r:id="rId1"/>
  <headerFoot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7"/>
  <sheetViews>
    <sheetView workbookViewId="0">
      <selection sqref="A1:K1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710937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5.28515625" style="2" bestFit="1" customWidth="1"/>
    <col min="11" max="11" width="1.28515625" customWidth="1"/>
    <col min="12" max="12" width="45.85546875" customWidth="1"/>
  </cols>
  <sheetData>
    <row r="1" spans="1:12" ht="15.75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3">
        <v>42054</v>
      </c>
    </row>
    <row r="2" spans="1:12" ht="15.75" x14ac:dyDescent="0.25">
      <c r="A2" s="39" t="s">
        <v>90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7"/>
    </row>
    <row r="3" spans="1:12" ht="15.75" x14ac:dyDescent="0.25">
      <c r="A3" s="39" t="s">
        <v>149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17"/>
      <c r="L4" s="17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150</v>
      </c>
      <c r="G5" s="18"/>
      <c r="H5" s="4" t="s">
        <v>62</v>
      </c>
      <c r="I5" s="18"/>
      <c r="J5" s="4" t="s">
        <v>155</v>
      </c>
      <c r="K5" s="35"/>
      <c r="L5" s="19" t="s">
        <v>63</v>
      </c>
    </row>
    <row r="6" spans="1:12" ht="16.5" thickTop="1" x14ac:dyDescent="0.25">
      <c r="A6" s="5"/>
      <c r="B6" s="5" t="s">
        <v>27</v>
      </c>
      <c r="C6" s="5"/>
      <c r="D6" s="5"/>
      <c r="E6" s="5"/>
      <c r="F6" s="7"/>
      <c r="G6" s="5"/>
      <c r="H6" s="7"/>
      <c r="I6" s="5"/>
      <c r="J6" s="7"/>
      <c r="K6" s="17"/>
      <c r="L6" s="17"/>
    </row>
    <row r="7" spans="1:12" ht="15.75" x14ac:dyDescent="0.25">
      <c r="A7" s="5"/>
      <c r="B7" s="5"/>
      <c r="C7" s="5"/>
      <c r="D7" s="5" t="s">
        <v>28</v>
      </c>
      <c r="E7" s="5"/>
      <c r="F7" s="7"/>
      <c r="G7" s="5"/>
      <c r="H7" s="7"/>
      <c r="I7" s="5"/>
      <c r="J7" s="7"/>
      <c r="K7" s="17"/>
      <c r="L7" s="17"/>
    </row>
    <row r="8" spans="1:12" ht="15.75" x14ac:dyDescent="0.25">
      <c r="A8" s="5"/>
      <c r="B8" s="5"/>
      <c r="C8" s="5"/>
      <c r="D8" s="5"/>
      <c r="E8" s="5" t="s">
        <v>29</v>
      </c>
      <c r="F8" s="7">
        <v>1356877</v>
      </c>
      <c r="G8" s="5"/>
      <c r="H8" s="7">
        <v>1327000</v>
      </c>
      <c r="I8" s="5"/>
      <c r="J8" s="7">
        <f t="shared" ref="J8:J13" si="0">ROUND((F8-H8),5)</f>
        <v>29877</v>
      </c>
      <c r="K8" s="17"/>
      <c r="L8" s="20"/>
    </row>
    <row r="9" spans="1:12" ht="30.75" x14ac:dyDescent="0.25">
      <c r="A9" s="5"/>
      <c r="B9" s="5"/>
      <c r="C9" s="5"/>
      <c r="D9" s="5"/>
      <c r="E9" s="5" t="s">
        <v>30</v>
      </c>
      <c r="F9" s="7">
        <v>256217</v>
      </c>
      <c r="G9" s="5"/>
      <c r="H9" s="7">
        <v>282400</v>
      </c>
      <c r="I9" s="5"/>
      <c r="J9" s="7">
        <f t="shared" si="0"/>
        <v>-26183</v>
      </c>
      <c r="K9" s="17"/>
      <c r="L9" s="20" t="s">
        <v>131</v>
      </c>
    </row>
    <row r="10" spans="1:12" ht="15.75" x14ac:dyDescent="0.25">
      <c r="A10" s="5"/>
      <c r="B10" s="5"/>
      <c r="C10" s="5"/>
      <c r="D10" s="5"/>
      <c r="E10" s="5" t="s">
        <v>117</v>
      </c>
      <c r="F10" s="7">
        <v>26938</v>
      </c>
      <c r="G10" s="5"/>
      <c r="H10" s="7">
        <v>21400</v>
      </c>
      <c r="I10" s="5"/>
      <c r="J10" s="7">
        <f t="shared" si="0"/>
        <v>5538</v>
      </c>
      <c r="K10" s="17"/>
      <c r="L10" s="20"/>
    </row>
    <row r="11" spans="1:12" ht="16.5" thickBot="1" x14ac:dyDescent="0.3">
      <c r="A11" s="5"/>
      <c r="B11" s="5"/>
      <c r="C11" s="5"/>
      <c r="D11" s="5"/>
      <c r="E11" s="5" t="s">
        <v>31</v>
      </c>
      <c r="F11" s="9">
        <v>36300</v>
      </c>
      <c r="G11" s="5"/>
      <c r="H11" s="9">
        <v>39000</v>
      </c>
      <c r="I11" s="5"/>
      <c r="J11" s="9">
        <f t="shared" si="0"/>
        <v>-2700</v>
      </c>
      <c r="K11" s="17"/>
      <c r="L11" s="20"/>
    </row>
    <row r="12" spans="1:12" ht="16.5" thickBot="1" x14ac:dyDescent="0.3">
      <c r="A12" s="5"/>
      <c r="B12" s="5"/>
      <c r="C12" s="5"/>
      <c r="D12" s="5" t="s">
        <v>33</v>
      </c>
      <c r="E12" s="5"/>
      <c r="F12" s="10">
        <f>ROUND(SUM(F7:F11),5)</f>
        <v>1676332</v>
      </c>
      <c r="G12" s="5"/>
      <c r="H12" s="10">
        <f>ROUND(SUM(H7:H11),5)</f>
        <v>1669800</v>
      </c>
      <c r="I12" s="5"/>
      <c r="J12" s="10">
        <f t="shared" si="0"/>
        <v>6532</v>
      </c>
      <c r="K12" s="17"/>
      <c r="L12" s="17"/>
    </row>
    <row r="13" spans="1:12" ht="30" customHeight="1" x14ac:dyDescent="0.25">
      <c r="A13" s="5"/>
      <c r="B13" s="5"/>
      <c r="C13" s="5" t="s">
        <v>34</v>
      </c>
      <c r="D13" s="5"/>
      <c r="E13" s="5"/>
      <c r="F13" s="7">
        <f>F12</f>
        <v>1676332</v>
      </c>
      <c r="G13" s="5"/>
      <c r="H13" s="7">
        <f>H12</f>
        <v>1669800</v>
      </c>
      <c r="I13" s="5"/>
      <c r="J13" s="7">
        <f t="shared" si="0"/>
        <v>6532</v>
      </c>
      <c r="K13" s="17"/>
      <c r="L13" s="20"/>
    </row>
    <row r="14" spans="1:12" ht="30" customHeight="1" x14ac:dyDescent="0.25">
      <c r="A14" s="5"/>
      <c r="B14" s="5"/>
      <c r="C14" s="5"/>
      <c r="D14" s="5" t="s">
        <v>35</v>
      </c>
      <c r="E14" s="5"/>
      <c r="F14" s="7"/>
      <c r="G14" s="5"/>
      <c r="H14" s="7"/>
      <c r="I14" s="5"/>
      <c r="J14" s="7"/>
      <c r="K14" s="17"/>
      <c r="L14" s="20"/>
    </row>
    <row r="15" spans="1:12" ht="15.75" x14ac:dyDescent="0.25">
      <c r="A15" s="5"/>
      <c r="B15" s="5"/>
      <c r="C15" s="5"/>
      <c r="D15" s="5"/>
      <c r="E15" s="5" t="s">
        <v>129</v>
      </c>
      <c r="F15" s="7">
        <v>888</v>
      </c>
      <c r="G15" s="5"/>
      <c r="H15" s="7"/>
      <c r="I15" s="5"/>
      <c r="J15" s="7"/>
      <c r="K15" s="17"/>
      <c r="L15" s="20"/>
    </row>
    <row r="16" spans="1:12" ht="15.75" x14ac:dyDescent="0.25">
      <c r="A16" s="5"/>
      <c r="B16" s="5"/>
      <c r="C16" s="5"/>
      <c r="D16" s="5"/>
      <c r="E16" s="5" t="s">
        <v>36</v>
      </c>
      <c r="F16" s="7">
        <v>7853</v>
      </c>
      <c r="G16" s="5"/>
      <c r="H16" s="7">
        <v>3900</v>
      </c>
      <c r="I16" s="5"/>
      <c r="J16" s="7">
        <f t="shared" ref="J16:J30" si="1">ROUND((F16-H16),5)</f>
        <v>3953</v>
      </c>
      <c r="K16" s="17"/>
      <c r="L16" s="20"/>
    </row>
    <row r="17" spans="1:12" ht="15.75" x14ac:dyDescent="0.25">
      <c r="A17" s="5"/>
      <c r="B17" s="5"/>
      <c r="C17" s="5"/>
      <c r="D17" s="5"/>
      <c r="E17" s="5" t="s">
        <v>37</v>
      </c>
      <c r="F17" s="7">
        <v>10514</v>
      </c>
      <c r="G17" s="5"/>
      <c r="H17" s="7">
        <v>8900</v>
      </c>
      <c r="I17" s="5"/>
      <c r="J17" s="7">
        <f t="shared" si="1"/>
        <v>1614</v>
      </c>
      <c r="K17" s="17"/>
      <c r="L17" s="17"/>
    </row>
    <row r="18" spans="1:12" ht="15.75" x14ac:dyDescent="0.25">
      <c r="A18" s="5"/>
      <c r="B18" s="5"/>
      <c r="C18" s="5"/>
      <c r="D18" s="5"/>
      <c r="E18" s="5" t="s">
        <v>38</v>
      </c>
      <c r="F18" s="7">
        <v>13256</v>
      </c>
      <c r="G18" s="5"/>
      <c r="H18" s="7">
        <v>13200</v>
      </c>
      <c r="I18" s="5"/>
      <c r="J18" s="7">
        <f t="shared" si="1"/>
        <v>56</v>
      </c>
      <c r="K18" s="17"/>
    </row>
    <row r="19" spans="1:12" ht="15.75" x14ac:dyDescent="0.25">
      <c r="A19" s="5"/>
      <c r="B19" s="5"/>
      <c r="C19" s="5"/>
      <c r="D19" s="5"/>
      <c r="E19" s="5" t="s">
        <v>39</v>
      </c>
      <c r="F19" s="7">
        <v>46125</v>
      </c>
      <c r="G19" s="5"/>
      <c r="H19" s="7">
        <v>89000</v>
      </c>
      <c r="I19" s="5"/>
      <c r="J19" s="7">
        <f t="shared" si="1"/>
        <v>-42875</v>
      </c>
      <c r="K19" s="17"/>
      <c r="L19" s="20" t="s">
        <v>96</v>
      </c>
    </row>
    <row r="20" spans="1:12" ht="15.75" x14ac:dyDescent="0.25">
      <c r="A20" s="5"/>
      <c r="B20" s="5"/>
      <c r="C20" s="5"/>
      <c r="D20" s="5"/>
      <c r="E20" s="5" t="s">
        <v>40</v>
      </c>
      <c r="F20" s="7">
        <v>4286</v>
      </c>
      <c r="G20" s="5"/>
      <c r="H20" s="7">
        <v>4100</v>
      </c>
      <c r="I20" s="5"/>
      <c r="J20" s="7">
        <f t="shared" si="1"/>
        <v>186</v>
      </c>
      <c r="K20" s="17"/>
    </row>
    <row r="21" spans="1:12" ht="15.75" x14ac:dyDescent="0.25">
      <c r="A21" s="5"/>
      <c r="B21" s="5"/>
      <c r="C21" s="5"/>
      <c r="D21" s="5"/>
      <c r="E21" s="5" t="s">
        <v>41</v>
      </c>
      <c r="F21" s="7">
        <v>56341</v>
      </c>
      <c r="G21" s="5"/>
      <c r="H21" s="7">
        <v>52000</v>
      </c>
      <c r="I21" s="5"/>
      <c r="J21" s="7">
        <f t="shared" si="1"/>
        <v>4341</v>
      </c>
      <c r="K21" s="17"/>
      <c r="L21" s="20"/>
    </row>
    <row r="22" spans="1:12" ht="30.75" x14ac:dyDescent="0.25">
      <c r="A22" s="5"/>
      <c r="B22" s="5"/>
      <c r="C22" s="5"/>
      <c r="D22" s="5"/>
      <c r="E22" s="5" t="s">
        <v>42</v>
      </c>
      <c r="F22" s="7">
        <v>44125</v>
      </c>
      <c r="G22" s="5"/>
      <c r="H22" s="7">
        <v>55000</v>
      </c>
      <c r="I22" s="5"/>
      <c r="J22" s="7">
        <f t="shared" si="1"/>
        <v>-10875</v>
      </c>
      <c r="K22" s="17"/>
      <c r="L22" s="20" t="s">
        <v>121</v>
      </c>
    </row>
    <row r="23" spans="1:12" ht="30.75" x14ac:dyDescent="0.25">
      <c r="A23" s="5"/>
      <c r="B23" s="5"/>
      <c r="C23" s="5"/>
      <c r="D23" s="5"/>
      <c r="E23" s="5" t="s">
        <v>43</v>
      </c>
      <c r="F23" s="7">
        <v>808473</v>
      </c>
      <c r="G23" s="5"/>
      <c r="H23" s="7">
        <v>821100</v>
      </c>
      <c r="I23" s="5"/>
      <c r="J23" s="7">
        <f t="shared" si="1"/>
        <v>-12627</v>
      </c>
      <c r="K23" s="17"/>
      <c r="L23" s="20" t="s">
        <v>91</v>
      </c>
    </row>
    <row r="24" spans="1:12" ht="30.75" x14ac:dyDescent="0.25">
      <c r="A24" s="5"/>
      <c r="B24" s="5"/>
      <c r="C24" s="5"/>
      <c r="D24" s="5"/>
      <c r="E24" s="5" t="s">
        <v>44</v>
      </c>
      <c r="F24" s="7">
        <v>184579</v>
      </c>
      <c r="G24" s="5"/>
      <c r="H24" s="7">
        <v>159500</v>
      </c>
      <c r="I24" s="5"/>
      <c r="J24" s="7">
        <f t="shared" si="1"/>
        <v>25079</v>
      </c>
      <c r="K24" s="17"/>
      <c r="L24" s="20" t="s">
        <v>125</v>
      </c>
    </row>
    <row r="25" spans="1:12" ht="30.75" x14ac:dyDescent="0.25">
      <c r="A25" s="5"/>
      <c r="B25" s="5"/>
      <c r="C25" s="5"/>
      <c r="D25" s="5"/>
      <c r="E25" s="5" t="s">
        <v>45</v>
      </c>
      <c r="F25" s="7">
        <v>105579</v>
      </c>
      <c r="G25" s="5"/>
      <c r="H25" s="7">
        <v>95000</v>
      </c>
      <c r="I25" s="5"/>
      <c r="J25" s="7">
        <f t="shared" si="1"/>
        <v>10579</v>
      </c>
      <c r="K25" s="17"/>
      <c r="L25" s="20" t="s">
        <v>156</v>
      </c>
    </row>
    <row r="26" spans="1:12" ht="45.75" x14ac:dyDescent="0.25">
      <c r="A26" s="5"/>
      <c r="B26" s="5"/>
      <c r="C26" s="5"/>
      <c r="D26" s="5"/>
      <c r="E26" s="5" t="s">
        <v>46</v>
      </c>
      <c r="F26" s="7">
        <v>459828</v>
      </c>
      <c r="G26" s="5"/>
      <c r="H26" s="7">
        <v>400600</v>
      </c>
      <c r="I26" s="5"/>
      <c r="J26" s="7">
        <f t="shared" si="1"/>
        <v>59228</v>
      </c>
      <c r="K26" s="17"/>
      <c r="L26" s="20" t="s">
        <v>157</v>
      </c>
    </row>
    <row r="27" spans="1:12" ht="15.75" x14ac:dyDescent="0.25">
      <c r="A27" s="5"/>
      <c r="B27" s="5"/>
      <c r="C27" s="5"/>
      <c r="D27" s="5"/>
      <c r="E27" s="5" t="s">
        <v>47</v>
      </c>
      <c r="F27" s="7">
        <v>7507</v>
      </c>
      <c r="G27" s="5"/>
      <c r="H27" s="7">
        <v>1100</v>
      </c>
      <c r="I27" s="5"/>
      <c r="J27" s="7">
        <f t="shared" si="1"/>
        <v>6407</v>
      </c>
      <c r="K27" s="17"/>
      <c r="L27" s="20"/>
    </row>
    <row r="28" spans="1:12" ht="15.75" x14ac:dyDescent="0.25">
      <c r="A28" s="5"/>
      <c r="B28" s="5"/>
      <c r="C28" s="5"/>
      <c r="D28" s="5"/>
      <c r="E28" s="5" t="s">
        <v>48</v>
      </c>
      <c r="F28" s="7">
        <v>36720</v>
      </c>
      <c r="G28" s="5"/>
      <c r="H28" s="7">
        <v>37500</v>
      </c>
      <c r="I28" s="5"/>
      <c r="J28" s="7">
        <f t="shared" si="1"/>
        <v>-780</v>
      </c>
      <c r="K28" s="17"/>
      <c r="L28" s="20"/>
    </row>
    <row r="29" spans="1:12" ht="15.75" x14ac:dyDescent="0.25">
      <c r="A29" s="5"/>
      <c r="B29" s="5"/>
      <c r="C29" s="5"/>
      <c r="D29" s="5"/>
      <c r="E29" s="5" t="s">
        <v>49</v>
      </c>
      <c r="F29" s="7">
        <v>13850</v>
      </c>
      <c r="G29" s="5"/>
      <c r="H29" s="7">
        <v>16900</v>
      </c>
      <c r="I29" s="5"/>
      <c r="J29" s="7">
        <f t="shared" si="1"/>
        <v>-3050</v>
      </c>
      <c r="K29" s="17"/>
      <c r="L29" s="20"/>
    </row>
    <row r="30" spans="1:12" ht="15.75" x14ac:dyDescent="0.25">
      <c r="A30" s="5"/>
      <c r="B30" s="5"/>
      <c r="C30" s="5"/>
      <c r="D30" s="5"/>
      <c r="E30" s="5" t="s">
        <v>50</v>
      </c>
      <c r="F30" s="7">
        <v>2334</v>
      </c>
      <c r="G30" s="5"/>
      <c r="H30" s="7">
        <v>2600</v>
      </c>
      <c r="I30" s="5"/>
      <c r="J30" s="7">
        <f t="shared" si="1"/>
        <v>-266</v>
      </c>
      <c r="K30" s="17"/>
    </row>
    <row r="31" spans="1:12" ht="30.75" x14ac:dyDescent="0.25">
      <c r="A31" s="5"/>
      <c r="B31" s="5"/>
      <c r="C31" s="5"/>
      <c r="D31" s="5"/>
      <c r="E31" s="5" t="s">
        <v>93</v>
      </c>
      <c r="F31" s="7">
        <v>9933</v>
      </c>
      <c r="G31" s="5"/>
      <c r="H31" s="7"/>
      <c r="I31" s="5"/>
      <c r="J31" s="7"/>
      <c r="K31" s="17"/>
      <c r="L31" s="20" t="s">
        <v>121</v>
      </c>
    </row>
    <row r="32" spans="1:12" ht="15.75" x14ac:dyDescent="0.25">
      <c r="A32" s="5"/>
      <c r="B32" s="5"/>
      <c r="C32" s="5"/>
      <c r="D32" s="5"/>
      <c r="E32" s="5" t="s">
        <v>51</v>
      </c>
      <c r="F32" s="7">
        <v>16342</v>
      </c>
      <c r="G32" s="5"/>
      <c r="H32" s="7">
        <v>18200</v>
      </c>
      <c r="I32" s="5"/>
      <c r="J32" s="7">
        <f>ROUND((F32-H32),5)</f>
        <v>-1858</v>
      </c>
      <c r="K32" s="17"/>
      <c r="L32" s="17"/>
    </row>
    <row r="33" spans="1:12" ht="15.75" x14ac:dyDescent="0.25">
      <c r="A33" s="5"/>
      <c r="B33" s="5"/>
      <c r="C33" s="5"/>
      <c r="D33" s="5"/>
      <c r="E33" s="5" t="s">
        <v>118</v>
      </c>
      <c r="F33" s="7">
        <v>0</v>
      </c>
      <c r="G33" s="5"/>
      <c r="H33" s="7"/>
      <c r="I33" s="5"/>
      <c r="J33" s="7"/>
      <c r="K33" s="17"/>
      <c r="L33" s="17"/>
    </row>
    <row r="34" spans="1:12" ht="15.75" x14ac:dyDescent="0.25">
      <c r="A34" s="5"/>
      <c r="B34" s="5"/>
      <c r="C34" s="5"/>
      <c r="D34" s="5"/>
      <c r="E34" s="5" t="s">
        <v>94</v>
      </c>
      <c r="F34" s="7">
        <v>1214</v>
      </c>
      <c r="G34" s="5"/>
      <c r="H34" s="7">
        <v>900</v>
      </c>
      <c r="I34" s="5"/>
      <c r="J34" s="7">
        <f>ROUND((F34-H34),5)</f>
        <v>314</v>
      </c>
      <c r="K34" s="17"/>
      <c r="L34" s="17"/>
    </row>
    <row r="35" spans="1:12" ht="16.5" thickBot="1" x14ac:dyDescent="0.3">
      <c r="A35" s="5"/>
      <c r="B35" s="5"/>
      <c r="C35" s="5"/>
      <c r="D35" s="5"/>
      <c r="E35" s="5" t="s">
        <v>52</v>
      </c>
      <c r="F35" s="9">
        <v>740</v>
      </c>
      <c r="G35" s="5"/>
      <c r="H35" s="9">
        <v>3200</v>
      </c>
      <c r="I35" s="5"/>
      <c r="J35" s="9">
        <f>ROUND((F35-H35),5)</f>
        <v>-2460</v>
      </c>
      <c r="K35" s="17"/>
      <c r="L35" s="17"/>
    </row>
    <row r="36" spans="1:12" ht="16.5" thickBot="1" x14ac:dyDescent="0.3">
      <c r="A36" s="5"/>
      <c r="B36" s="5"/>
      <c r="C36" s="5"/>
      <c r="D36" s="5" t="s">
        <v>53</v>
      </c>
      <c r="E36" s="5"/>
      <c r="F36" s="10">
        <f>ROUND(SUM(F14:F35),5)</f>
        <v>1830487</v>
      </c>
      <c r="G36" s="5"/>
      <c r="H36" s="10">
        <f>ROUND(SUM(H14:H35),5)</f>
        <v>1782700</v>
      </c>
      <c r="I36" s="5"/>
      <c r="J36" s="10">
        <f>ROUND((F36-H36),5)</f>
        <v>47787</v>
      </c>
      <c r="K36" s="17"/>
    </row>
    <row r="37" spans="1:12" ht="30" customHeight="1" x14ac:dyDescent="0.25">
      <c r="A37" s="5"/>
      <c r="B37" s="5" t="s">
        <v>54</v>
      </c>
      <c r="C37" s="5"/>
      <c r="D37" s="5"/>
      <c r="E37" s="5"/>
      <c r="F37" s="7">
        <f>ROUND(F6+F13-F36,5)</f>
        <v>-154155</v>
      </c>
      <c r="G37" s="5"/>
      <c r="H37" s="7">
        <f>ROUND(H6+H13-H36,5)</f>
        <v>-112900</v>
      </c>
      <c r="I37" s="5"/>
      <c r="J37" s="7">
        <f>ROUND((F37-H37),5)</f>
        <v>-41255</v>
      </c>
      <c r="K37" s="17"/>
      <c r="L37" s="20"/>
    </row>
    <row r="38" spans="1:12" ht="30" customHeight="1" x14ac:dyDescent="0.25">
      <c r="A38" s="5"/>
      <c r="B38" s="5" t="s">
        <v>55</v>
      </c>
      <c r="C38" s="5"/>
      <c r="D38" s="5"/>
      <c r="E38" s="5"/>
      <c r="F38" s="7"/>
      <c r="G38" s="5"/>
      <c r="H38" s="7"/>
      <c r="I38" s="5"/>
      <c r="J38" s="7"/>
      <c r="K38" s="17"/>
      <c r="L38" s="17"/>
    </row>
    <row r="39" spans="1:12" ht="15.75" x14ac:dyDescent="0.25">
      <c r="A39" s="5"/>
      <c r="B39" s="5"/>
      <c r="C39" s="5" t="s">
        <v>56</v>
      </c>
      <c r="D39" s="5"/>
      <c r="E39" s="5"/>
      <c r="F39" s="7"/>
      <c r="G39" s="5"/>
      <c r="H39" s="7"/>
      <c r="I39" s="5"/>
      <c r="J39" s="7"/>
      <c r="K39" s="17"/>
      <c r="L39" s="17"/>
    </row>
    <row r="40" spans="1:12" ht="15.75" x14ac:dyDescent="0.25">
      <c r="A40" s="5"/>
      <c r="B40" s="5"/>
      <c r="C40" s="5"/>
      <c r="D40" s="5" t="s">
        <v>84</v>
      </c>
      <c r="E40" s="5"/>
      <c r="F40" s="7">
        <v>1</v>
      </c>
      <c r="G40" s="5"/>
      <c r="H40" s="7"/>
      <c r="I40" s="5"/>
      <c r="J40" s="7"/>
      <c r="K40" s="17"/>
      <c r="L40" s="17"/>
    </row>
    <row r="41" spans="1:12" ht="15.75" x14ac:dyDescent="0.25">
      <c r="A41" s="5"/>
      <c r="B41" s="5"/>
      <c r="C41" s="5"/>
      <c r="D41" s="5" t="s">
        <v>57</v>
      </c>
      <c r="E41" s="5"/>
      <c r="F41" s="7">
        <v>0</v>
      </c>
      <c r="G41" s="5"/>
      <c r="H41" s="7">
        <v>0</v>
      </c>
      <c r="I41" s="5"/>
      <c r="J41" s="7">
        <f t="shared" ref="J41:J46" si="2">ROUND((F41-H41),5)</f>
        <v>0</v>
      </c>
      <c r="K41" s="17"/>
    </row>
    <row r="42" spans="1:12" ht="30.75" x14ac:dyDescent="0.25">
      <c r="A42" s="5"/>
      <c r="B42" s="5"/>
      <c r="C42" s="5"/>
      <c r="D42" s="5" t="s">
        <v>58</v>
      </c>
      <c r="E42" s="5"/>
      <c r="F42" s="7">
        <v>41385</v>
      </c>
      <c r="G42" s="5"/>
      <c r="H42" s="7">
        <v>99000</v>
      </c>
      <c r="I42" s="5"/>
      <c r="J42" s="7">
        <f t="shared" si="2"/>
        <v>-57615</v>
      </c>
      <c r="K42" s="17"/>
      <c r="L42" s="20" t="s">
        <v>126</v>
      </c>
    </row>
    <row r="43" spans="1:12" ht="16.5" thickBot="1" x14ac:dyDescent="0.3">
      <c r="A43" s="5"/>
      <c r="B43" s="5"/>
      <c r="C43" s="5"/>
      <c r="D43" s="5" t="s">
        <v>59</v>
      </c>
      <c r="E43" s="5"/>
      <c r="F43" s="9">
        <v>18836</v>
      </c>
      <c r="G43" s="5"/>
      <c r="H43" s="9">
        <v>17000</v>
      </c>
      <c r="I43" s="5"/>
      <c r="J43" s="9">
        <f t="shared" si="2"/>
        <v>1836</v>
      </c>
      <c r="K43" s="17"/>
      <c r="L43" s="17"/>
    </row>
    <row r="44" spans="1:12" ht="16.5" thickBot="1" x14ac:dyDescent="0.3">
      <c r="A44" s="5"/>
      <c r="B44" s="5"/>
      <c r="C44" s="5" t="s">
        <v>60</v>
      </c>
      <c r="D44" s="5"/>
      <c r="E44" s="5"/>
      <c r="F44" s="11">
        <f>ROUND(SUM(F39:F43),5)</f>
        <v>60222</v>
      </c>
      <c r="G44" s="5"/>
      <c r="H44" s="11">
        <f>ROUND(SUM(H39:H43),5)</f>
        <v>116000</v>
      </c>
      <c r="I44" s="5"/>
      <c r="J44" s="11">
        <f t="shared" si="2"/>
        <v>-55778</v>
      </c>
      <c r="K44" s="17"/>
      <c r="L44" s="34"/>
    </row>
    <row r="45" spans="1:12" ht="30" customHeight="1" thickBot="1" x14ac:dyDescent="0.3">
      <c r="A45" s="5"/>
      <c r="B45" s="5" t="s">
        <v>61</v>
      </c>
      <c r="C45" s="5"/>
      <c r="D45" s="5"/>
      <c r="E45" s="5"/>
      <c r="F45" s="11">
        <f>ROUND(F38+F44,5)</f>
        <v>60222</v>
      </c>
      <c r="G45" s="5"/>
      <c r="H45" s="11">
        <f>ROUND(H38+H44,5)</f>
        <v>116000</v>
      </c>
      <c r="I45" s="5"/>
      <c r="J45" s="11">
        <f t="shared" si="2"/>
        <v>-55778</v>
      </c>
      <c r="K45" s="17"/>
      <c r="L45" s="17"/>
    </row>
    <row r="46" spans="1:12" s="13" customFormat="1" ht="30" customHeight="1" thickBot="1" x14ac:dyDescent="0.3">
      <c r="A46" s="5" t="s">
        <v>25</v>
      </c>
      <c r="B46" s="5"/>
      <c r="C46" s="5"/>
      <c r="D46" s="5"/>
      <c r="E46" s="5"/>
      <c r="F46" s="12">
        <f>ROUND(F37+F45,5)</f>
        <v>-93933</v>
      </c>
      <c r="G46" s="3"/>
      <c r="H46" s="12">
        <f>ROUND(H37+H45,5)</f>
        <v>3100</v>
      </c>
      <c r="I46" s="3"/>
      <c r="J46" s="12">
        <f t="shared" si="2"/>
        <v>-97033</v>
      </c>
      <c r="K46" s="34"/>
      <c r="L46" s="17"/>
    </row>
    <row r="47" spans="1:12" ht="16.5" thickTop="1" x14ac:dyDescent="0.25">
      <c r="A47" s="6"/>
      <c r="B47" s="6"/>
      <c r="C47" s="6"/>
      <c r="D47" s="6"/>
      <c r="E47" s="6"/>
      <c r="F47" s="21"/>
      <c r="G47" s="21"/>
      <c r="H47" s="21"/>
      <c r="I47" s="21"/>
      <c r="J47" s="21"/>
      <c r="K47" s="17"/>
      <c r="L47" s="17"/>
    </row>
  </sheetData>
  <mergeCells count="3">
    <mergeCell ref="A1:K1"/>
    <mergeCell ref="A2:K2"/>
    <mergeCell ref="A3:K3"/>
  </mergeCells>
  <pageMargins left="0.2" right="0.2" top="0.75" bottom="0.75" header="0.1" footer="0.3"/>
  <pageSetup scale="69" fitToHeight="0" orientation="portrait" verticalDpi="0" r:id="rId1"/>
  <headerFoot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2"/>
  <sheetViews>
    <sheetView workbookViewId="0">
      <selection activeCell="N17" sqref="N17"/>
    </sheetView>
  </sheetViews>
  <sheetFormatPr defaultRowHeight="15" x14ac:dyDescent="0.25"/>
  <cols>
    <col min="1" max="6" width="3" style="1" customWidth="1"/>
    <col min="7" max="7" width="38" style="1" customWidth="1"/>
    <col min="8" max="8" width="14.7109375" style="2" bestFit="1" customWidth="1"/>
    <col min="9" max="9" width="2.28515625" style="2" customWidth="1"/>
    <col min="10" max="10" width="14.7109375" style="2" bestFit="1" customWidth="1"/>
    <col min="11" max="11" width="2.28515625" style="2" customWidth="1"/>
    <col min="12" max="12" width="12.7109375" style="2" bestFit="1" customWidth="1"/>
    <col min="13" max="13" width="1.42578125" customWidth="1"/>
    <col min="14" max="14" width="47" customWidth="1"/>
  </cols>
  <sheetData>
    <row r="1" spans="1:14" ht="15.75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3">
        <v>42054</v>
      </c>
    </row>
    <row r="2" spans="1:14" ht="15.75" x14ac:dyDescent="0.25">
      <c r="A2" s="39" t="s">
        <v>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7"/>
    </row>
    <row r="3" spans="1:14" ht="15.75" x14ac:dyDescent="0.25">
      <c r="A3" s="39" t="s">
        <v>149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7"/>
    </row>
    <row r="4" spans="1:14" ht="16.5" thickBot="1" x14ac:dyDescent="0.3">
      <c r="A4" s="3"/>
      <c r="B4" s="3"/>
      <c r="C4" s="3"/>
      <c r="D4" s="3"/>
      <c r="E4" s="3"/>
      <c r="F4" s="3"/>
      <c r="G4" s="3"/>
      <c r="H4" s="15"/>
      <c r="I4" s="16"/>
      <c r="J4" s="15"/>
      <c r="K4" s="16"/>
      <c r="L4" s="15"/>
      <c r="M4" s="17"/>
      <c r="N4" s="17"/>
    </row>
    <row r="5" spans="1:14" s="14" customFormat="1" ht="17.25" thickTop="1" thickBot="1" x14ac:dyDescent="0.3">
      <c r="A5" s="22"/>
      <c r="B5" s="22"/>
      <c r="C5" s="22"/>
      <c r="D5" s="22"/>
      <c r="E5" s="22"/>
      <c r="F5" s="22"/>
      <c r="G5" s="22"/>
      <c r="H5" s="4" t="s">
        <v>150</v>
      </c>
      <c r="I5" s="18"/>
      <c r="J5" s="4" t="s">
        <v>151</v>
      </c>
      <c r="K5" s="18"/>
      <c r="L5" s="4" t="s">
        <v>85</v>
      </c>
      <c r="M5" s="35"/>
      <c r="N5" s="19" t="s">
        <v>63</v>
      </c>
    </row>
    <row r="6" spans="1:14" ht="16.5" thickTop="1" x14ac:dyDescent="0.25">
      <c r="A6" s="5"/>
      <c r="B6" s="5" t="s">
        <v>27</v>
      </c>
      <c r="C6" s="5"/>
      <c r="D6" s="5"/>
      <c r="E6" s="5"/>
      <c r="F6" s="5"/>
      <c r="G6" s="5"/>
      <c r="H6" s="7"/>
      <c r="I6" s="5"/>
      <c r="J6" s="7"/>
      <c r="K6" s="5"/>
      <c r="L6" s="7"/>
      <c r="M6" s="17"/>
      <c r="N6" s="17"/>
    </row>
    <row r="7" spans="1:14" ht="15.75" x14ac:dyDescent="0.25">
      <c r="A7" s="5"/>
      <c r="B7" s="5"/>
      <c r="C7" s="5"/>
      <c r="D7" s="5" t="s">
        <v>35</v>
      </c>
      <c r="E7" s="5"/>
      <c r="F7" s="5"/>
      <c r="G7" s="5"/>
      <c r="H7" s="7"/>
      <c r="I7" s="5"/>
      <c r="J7" s="7"/>
      <c r="K7" s="5"/>
      <c r="L7" s="7"/>
      <c r="M7" s="17"/>
      <c r="N7" s="17"/>
    </row>
    <row r="8" spans="1:14" ht="15.75" x14ac:dyDescent="0.25">
      <c r="A8" s="5"/>
      <c r="B8" s="5"/>
      <c r="C8" s="5"/>
      <c r="D8" s="5"/>
      <c r="E8" s="5" t="s">
        <v>46</v>
      </c>
      <c r="F8" s="5"/>
      <c r="G8" s="5"/>
      <c r="H8" s="7"/>
      <c r="I8" s="5"/>
      <c r="J8" s="7"/>
      <c r="K8" s="5"/>
      <c r="L8" s="7"/>
      <c r="M8" s="17"/>
      <c r="N8" s="17"/>
    </row>
    <row r="9" spans="1:14" ht="30.75" x14ac:dyDescent="0.25">
      <c r="A9" s="5"/>
      <c r="B9" s="5"/>
      <c r="C9" s="5"/>
      <c r="D9" s="5"/>
      <c r="E9" s="5"/>
      <c r="F9" s="5" t="s">
        <v>97</v>
      </c>
      <c r="G9" s="5"/>
      <c r="H9" s="7">
        <v>49335</v>
      </c>
      <c r="I9" s="5"/>
      <c r="J9" s="7">
        <v>47125</v>
      </c>
      <c r="K9" s="5"/>
      <c r="L9" s="7">
        <f>ROUND((H9-J9),5)</f>
        <v>2210</v>
      </c>
      <c r="M9" s="17"/>
      <c r="N9" s="20" t="s">
        <v>110</v>
      </c>
    </row>
    <row r="10" spans="1:14" ht="30.75" x14ac:dyDescent="0.25">
      <c r="A10" s="5"/>
      <c r="B10" s="5"/>
      <c r="C10" s="5"/>
      <c r="D10" s="5"/>
      <c r="E10" s="5"/>
      <c r="F10" s="5" t="s">
        <v>98</v>
      </c>
      <c r="G10" s="5"/>
      <c r="H10" s="7">
        <v>38362</v>
      </c>
      <c r="I10" s="5"/>
      <c r="J10" s="7">
        <v>24444</v>
      </c>
      <c r="K10" s="5"/>
      <c r="L10" s="7">
        <f>ROUND((H10-J10),5)</f>
        <v>13918</v>
      </c>
      <c r="M10" s="17"/>
      <c r="N10" s="20" t="s">
        <v>120</v>
      </c>
    </row>
    <row r="11" spans="1:14" ht="15.75" x14ac:dyDescent="0.25">
      <c r="A11" s="5"/>
      <c r="B11" s="5"/>
      <c r="C11" s="5"/>
      <c r="D11" s="5"/>
      <c r="E11" s="5"/>
      <c r="F11" s="5" t="s">
        <v>99</v>
      </c>
      <c r="G11" s="5"/>
      <c r="H11" s="7"/>
      <c r="I11" s="5"/>
      <c r="J11" s="7"/>
      <c r="K11" s="5"/>
      <c r="L11" s="7"/>
      <c r="M11" s="17"/>
      <c r="N11" s="20"/>
    </row>
    <row r="12" spans="1:14" ht="15.75" x14ac:dyDescent="0.25">
      <c r="A12" s="5"/>
      <c r="B12" s="5"/>
      <c r="C12" s="5"/>
      <c r="D12" s="5"/>
      <c r="E12" s="5"/>
      <c r="F12" s="5"/>
      <c r="G12" s="5" t="s">
        <v>100</v>
      </c>
      <c r="H12" s="7">
        <v>8374</v>
      </c>
      <c r="I12" s="5"/>
      <c r="J12" s="7">
        <v>5372</v>
      </c>
      <c r="K12" s="5"/>
      <c r="L12" s="7">
        <f t="shared" ref="L12:L21" si="0">ROUND((H12-J12),5)</f>
        <v>3002</v>
      </c>
      <c r="M12" s="17"/>
      <c r="N12" s="20"/>
    </row>
    <row r="13" spans="1:14" ht="16.5" thickBot="1" x14ac:dyDescent="0.3">
      <c r="A13" s="5"/>
      <c r="B13" s="5"/>
      <c r="C13" s="5"/>
      <c r="D13" s="5"/>
      <c r="E13" s="5"/>
      <c r="F13" s="5"/>
      <c r="G13" s="5" t="s">
        <v>101</v>
      </c>
      <c r="H13" s="8">
        <v>251997</v>
      </c>
      <c r="I13" s="5"/>
      <c r="J13" s="8">
        <v>293065</v>
      </c>
      <c r="K13" s="5"/>
      <c r="L13" s="8">
        <f t="shared" si="0"/>
        <v>-41068</v>
      </c>
      <c r="M13" s="17"/>
      <c r="N13" s="20" t="s">
        <v>107</v>
      </c>
    </row>
    <row r="14" spans="1:14" ht="15.75" x14ac:dyDescent="0.25">
      <c r="A14" s="5"/>
      <c r="B14" s="5"/>
      <c r="C14" s="5"/>
      <c r="D14" s="5"/>
      <c r="E14" s="5"/>
      <c r="F14" s="5" t="s">
        <v>102</v>
      </c>
      <c r="G14" s="5"/>
      <c r="H14" s="7">
        <f>ROUND(SUM(H11:H13),5)</f>
        <v>260371</v>
      </c>
      <c r="I14" s="5"/>
      <c r="J14" s="7">
        <f>ROUND(SUM(J11:J13),5)</f>
        <v>298437</v>
      </c>
      <c r="K14" s="5"/>
      <c r="L14" s="7">
        <f t="shared" si="0"/>
        <v>-38066</v>
      </c>
      <c r="M14" s="17"/>
      <c r="N14" s="20"/>
    </row>
    <row r="15" spans="1:14" ht="30" customHeight="1" x14ac:dyDescent="0.25">
      <c r="A15" s="5"/>
      <c r="B15" s="5"/>
      <c r="C15" s="5"/>
      <c r="D15" s="5"/>
      <c r="E15" s="5"/>
      <c r="F15" s="5" t="s">
        <v>103</v>
      </c>
      <c r="G15" s="5"/>
      <c r="H15" s="7">
        <v>83217</v>
      </c>
      <c r="I15" s="5"/>
      <c r="J15" s="7">
        <v>112166</v>
      </c>
      <c r="K15" s="5"/>
      <c r="L15" s="7">
        <f t="shared" si="0"/>
        <v>-28949</v>
      </c>
      <c r="M15" s="17"/>
      <c r="N15" s="20" t="s">
        <v>108</v>
      </c>
    </row>
    <row r="16" spans="1:14" ht="15.75" x14ac:dyDescent="0.25">
      <c r="A16" s="5"/>
      <c r="B16" s="5"/>
      <c r="C16" s="5"/>
      <c r="D16" s="5"/>
      <c r="E16" s="5"/>
      <c r="F16" s="5" t="s">
        <v>104</v>
      </c>
      <c r="G16" s="5"/>
      <c r="H16" s="7">
        <v>2712</v>
      </c>
      <c r="I16" s="5"/>
      <c r="J16" s="7">
        <v>2633</v>
      </c>
      <c r="K16" s="5"/>
      <c r="L16" s="7">
        <f t="shared" si="0"/>
        <v>79</v>
      </c>
      <c r="M16" s="17"/>
      <c r="N16" s="20"/>
    </row>
    <row r="17" spans="1:14" ht="16.5" thickBot="1" x14ac:dyDescent="0.3">
      <c r="A17" s="5"/>
      <c r="B17" s="5"/>
      <c r="C17" s="5"/>
      <c r="D17" s="5"/>
      <c r="E17" s="5"/>
      <c r="F17" s="5" t="s">
        <v>105</v>
      </c>
      <c r="G17" s="5"/>
      <c r="H17" s="9">
        <v>25832</v>
      </c>
      <c r="I17" s="5"/>
      <c r="J17" s="9">
        <v>13128</v>
      </c>
      <c r="K17" s="5"/>
      <c r="L17" s="9">
        <f t="shared" si="0"/>
        <v>12704</v>
      </c>
      <c r="M17" s="17"/>
      <c r="N17" s="20" t="s">
        <v>109</v>
      </c>
    </row>
    <row r="18" spans="1:14" ht="16.5" thickBot="1" x14ac:dyDescent="0.3">
      <c r="A18" s="5"/>
      <c r="B18" s="5"/>
      <c r="C18" s="5"/>
      <c r="D18" s="5"/>
      <c r="E18" s="5" t="s">
        <v>106</v>
      </c>
      <c r="F18" s="5"/>
      <c r="G18" s="5"/>
      <c r="H18" s="11">
        <f>ROUND(SUM(H8:H10)+SUM(H14:H17),5)</f>
        <v>459829</v>
      </c>
      <c r="I18" s="5"/>
      <c r="J18" s="11">
        <f>ROUND(SUM(J8:J10)+SUM(J14:J17),5)</f>
        <v>497933</v>
      </c>
      <c r="K18" s="5"/>
      <c r="L18" s="11">
        <f t="shared" si="0"/>
        <v>-38104</v>
      </c>
      <c r="M18" s="17"/>
      <c r="N18" s="17"/>
    </row>
    <row r="19" spans="1:14" ht="30" customHeight="1" thickBot="1" x14ac:dyDescent="0.3">
      <c r="A19" s="5"/>
      <c r="B19" s="5"/>
      <c r="C19" s="5"/>
      <c r="D19" s="5" t="s">
        <v>53</v>
      </c>
      <c r="E19" s="5"/>
      <c r="F19" s="5"/>
      <c r="G19" s="5"/>
      <c r="H19" s="11">
        <f>ROUND(H7+H18,5)</f>
        <v>459829</v>
      </c>
      <c r="I19" s="5"/>
      <c r="J19" s="11">
        <f>ROUND(J7+J18,5)</f>
        <v>497933</v>
      </c>
      <c r="K19" s="5"/>
      <c r="L19" s="11">
        <f t="shared" si="0"/>
        <v>-38104</v>
      </c>
      <c r="M19" s="17"/>
      <c r="N19" s="17"/>
    </row>
    <row r="20" spans="1:14" ht="30" customHeight="1" thickBot="1" x14ac:dyDescent="0.3">
      <c r="A20" s="5"/>
      <c r="B20" s="5" t="s">
        <v>54</v>
      </c>
      <c r="C20" s="5"/>
      <c r="D20" s="5"/>
      <c r="E20" s="5"/>
      <c r="F20" s="5"/>
      <c r="G20" s="5"/>
      <c r="H20" s="11">
        <f>ROUND(H6-H19,5)</f>
        <v>-459829</v>
      </c>
      <c r="I20" s="5"/>
      <c r="J20" s="11">
        <f>ROUND(J6-J19,5)</f>
        <v>-497933</v>
      </c>
      <c r="K20" s="5"/>
      <c r="L20" s="11">
        <f t="shared" si="0"/>
        <v>38104</v>
      </c>
      <c r="M20" s="17"/>
      <c r="N20" s="17"/>
    </row>
    <row r="21" spans="1:14" s="13" customFormat="1" ht="30" customHeight="1" thickBot="1" x14ac:dyDescent="0.3">
      <c r="A21" s="5" t="s">
        <v>25</v>
      </c>
      <c r="B21" s="5"/>
      <c r="C21" s="5"/>
      <c r="D21" s="5"/>
      <c r="E21" s="5"/>
      <c r="F21" s="5"/>
      <c r="G21" s="5"/>
      <c r="H21" s="12">
        <f>H20</f>
        <v>-459829</v>
      </c>
      <c r="I21" s="3"/>
      <c r="J21" s="12">
        <f>J20</f>
        <v>-497933</v>
      </c>
      <c r="K21" s="3"/>
      <c r="L21" s="12">
        <f t="shared" si="0"/>
        <v>38104</v>
      </c>
      <c r="M21" s="34"/>
      <c r="N21" s="34"/>
    </row>
    <row r="22" spans="1:14" ht="15.75" thickTop="1" x14ac:dyDescent="0.25"/>
  </sheetData>
  <mergeCells count="3">
    <mergeCell ref="A1:M1"/>
    <mergeCell ref="A2:M2"/>
    <mergeCell ref="A3:M3"/>
  </mergeCells>
  <printOptions horizontalCentered="1"/>
  <pageMargins left="0.2" right="0.2" top="0.75" bottom="0.75" header="0.1" footer="0.3"/>
  <pageSetup scale="71" orientation="portrait" verticalDpi="0" r:id="rId1"/>
  <headerFoot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3"/>
  <sheetViews>
    <sheetView workbookViewId="0">
      <selection activeCell="A2" sqref="A2:J2"/>
    </sheetView>
  </sheetViews>
  <sheetFormatPr defaultRowHeight="15" x14ac:dyDescent="0.25"/>
  <cols>
    <col min="1" max="1" width="3" style="2" customWidth="1"/>
    <col min="2" max="2" width="33.85546875" style="2" bestFit="1" customWidth="1"/>
    <col min="3" max="3" width="2.28515625" style="2" customWidth="1"/>
    <col min="4" max="4" width="12.7109375" style="2" bestFit="1" customWidth="1"/>
    <col min="5" max="5" width="2.28515625" style="2" customWidth="1"/>
    <col min="6" max="6" width="30" style="2" bestFit="1" customWidth="1"/>
    <col min="7" max="7" width="2.28515625" style="2" customWidth="1"/>
    <col min="8" max="8" width="7.7109375" style="2" bestFit="1" customWidth="1"/>
    <col min="9" max="9" width="2.28515625" style="2" customWidth="1"/>
    <col min="10" max="10" width="16.7109375" style="2" bestFit="1" customWidth="1"/>
  </cols>
  <sheetData>
    <row r="1" spans="1:10" ht="15.75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111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x14ac:dyDescent="0.25">
      <c r="A3" s="39" t="s">
        <v>158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s="14" customFormat="1" ht="16.5" thickBot="1" x14ac:dyDescent="0.3">
      <c r="A5" s="18"/>
      <c r="B5" s="18"/>
      <c r="C5" s="18"/>
      <c r="D5" s="24" t="s">
        <v>112</v>
      </c>
      <c r="E5" s="18"/>
      <c r="F5" s="24" t="s">
        <v>113</v>
      </c>
      <c r="G5" s="18"/>
      <c r="H5" s="24" t="s">
        <v>114</v>
      </c>
      <c r="I5" s="18"/>
      <c r="J5" s="24" t="s">
        <v>115</v>
      </c>
    </row>
    <row r="6" spans="1:10" ht="16.5" thickTop="1" x14ac:dyDescent="0.25">
      <c r="A6" s="3"/>
      <c r="B6" s="3" t="s">
        <v>159</v>
      </c>
      <c r="C6" s="3"/>
      <c r="D6" s="25"/>
      <c r="E6" s="3"/>
      <c r="F6" s="3"/>
      <c r="G6" s="3"/>
      <c r="H6" s="26"/>
      <c r="I6" s="3"/>
      <c r="J6" s="27"/>
    </row>
    <row r="7" spans="1:10" ht="16.5" thickBot="1" x14ac:dyDescent="0.3">
      <c r="A7" s="23"/>
      <c r="B7" s="23"/>
      <c r="C7" s="5"/>
      <c r="D7" s="28">
        <v>41913</v>
      </c>
      <c r="E7" s="5"/>
      <c r="F7" s="5" t="s">
        <v>163</v>
      </c>
      <c r="G7" s="5"/>
      <c r="H7" s="29">
        <v>111</v>
      </c>
      <c r="I7" s="5"/>
      <c r="J7" s="37">
        <v>45</v>
      </c>
    </row>
    <row r="8" spans="1:10" ht="15.75" x14ac:dyDescent="0.25">
      <c r="A8" s="5"/>
      <c r="B8" s="5" t="s">
        <v>160</v>
      </c>
      <c r="C8" s="5"/>
      <c r="D8" s="28"/>
      <c r="E8" s="5"/>
      <c r="F8" s="5"/>
      <c r="G8" s="5"/>
      <c r="H8" s="29"/>
      <c r="I8" s="5"/>
      <c r="J8" s="38">
        <f>ROUND(SUM(J6:J7),5)</f>
        <v>45</v>
      </c>
    </row>
    <row r="9" spans="1:10" ht="30" customHeight="1" x14ac:dyDescent="0.25">
      <c r="A9" s="3"/>
      <c r="B9" s="3" t="s">
        <v>161</v>
      </c>
      <c r="C9" s="3"/>
      <c r="D9" s="25"/>
      <c r="E9" s="3"/>
      <c r="F9" s="3"/>
      <c r="G9" s="3"/>
      <c r="H9" s="26"/>
      <c r="I9" s="3"/>
      <c r="J9" s="27"/>
    </row>
    <row r="10" spans="1:10" ht="16.5" thickBot="1" x14ac:dyDescent="0.3">
      <c r="A10" s="23"/>
      <c r="B10" s="23"/>
      <c r="C10" s="5"/>
      <c r="D10" s="28">
        <v>41954</v>
      </c>
      <c r="E10" s="5"/>
      <c r="F10" s="5" t="s">
        <v>164</v>
      </c>
      <c r="G10" s="5"/>
      <c r="H10" s="29">
        <v>100</v>
      </c>
      <c r="I10" s="5"/>
      <c r="J10" s="30">
        <v>500</v>
      </c>
    </row>
    <row r="11" spans="1:10" ht="16.5" thickBot="1" x14ac:dyDescent="0.3">
      <c r="A11" s="5"/>
      <c r="B11" s="5" t="s">
        <v>162</v>
      </c>
      <c r="C11" s="5"/>
      <c r="D11" s="28"/>
      <c r="E11" s="5"/>
      <c r="F11" s="5"/>
      <c r="G11" s="5"/>
      <c r="H11" s="29"/>
      <c r="I11" s="5"/>
      <c r="J11" s="31">
        <f>ROUND(SUM(J9:J10),5)</f>
        <v>500</v>
      </c>
    </row>
    <row r="12" spans="1:10" s="13" customFormat="1" ht="30" customHeight="1" thickBot="1" x14ac:dyDescent="0.3">
      <c r="A12" s="3" t="s">
        <v>116</v>
      </c>
      <c r="B12" s="3"/>
      <c r="C12" s="3"/>
      <c r="D12" s="25"/>
      <c r="E12" s="3"/>
      <c r="F12" s="3"/>
      <c r="G12" s="3"/>
      <c r="H12" s="26"/>
      <c r="I12" s="3"/>
      <c r="J12" s="32">
        <f>ROUND(J8+J11,5)</f>
        <v>545</v>
      </c>
    </row>
    <row r="13" spans="1:10" ht="15.75" thickTop="1" x14ac:dyDescent="0.25"/>
  </sheetData>
  <mergeCells count="3">
    <mergeCell ref="A1:J1"/>
    <mergeCell ref="A2:J2"/>
    <mergeCell ref="A3:J3"/>
  </mergeCells>
  <printOptions horizontalCentered="1"/>
  <pageMargins left="0.2" right="0.2" top="0.75" bottom="0.75" header="0.1" footer="0.3"/>
  <pageSetup scale="68" orientation="portrait" verticalDpi="0" r:id="rId1"/>
  <headerFoot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Balance Sheet</vt:lpstr>
      <vt:lpstr>Income Statement</vt:lpstr>
      <vt:lpstr>Actual vs Budget</vt:lpstr>
      <vt:lpstr>Legal &amp; Professional Fees</vt:lpstr>
      <vt:lpstr>Over 90 days Past Due AR</vt:lpstr>
      <vt:lpstr>Sheet2</vt:lpstr>
      <vt:lpstr>Sheet3</vt:lpstr>
      <vt:lpstr>'Actual vs Budget'!Print_Titles</vt:lpstr>
      <vt:lpstr>'Balance Sheet'!Print_Titles</vt:lpstr>
      <vt:lpstr>'Income Statement'!Print_Titles</vt:lpstr>
      <vt:lpstr>'Over 90 days Past Due AR'!Print_Titles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2015-02-19T17:46:42Z</cp:lastPrinted>
  <dcterms:created xsi:type="dcterms:W3CDTF">2014-01-21T17:56:46Z</dcterms:created>
  <dcterms:modified xsi:type="dcterms:W3CDTF">2015-02-19T17:47:28Z</dcterms:modified>
</cp:coreProperties>
</file>