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5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Thompson\2014\November\"/>
    </mc:Choice>
  </mc:AlternateContent>
  <bookViews>
    <workbookView xWindow="120" yWindow="45" windowWidth="19035" windowHeight="10995"/>
  </bookViews>
  <sheets>
    <sheet name="Balance Sheet" sheetId="48" r:id="rId1"/>
    <sheet name="Income Statement YTD" sheetId="49" r:id="rId2"/>
    <sheet name="Actual vs Budget YTD" sheetId="50" r:id="rId3"/>
    <sheet name="Legal &amp; Professional Fees" sheetId="51" r:id="rId4"/>
    <sheet name="Over 90 days Past Due AR" sheetId="52" r:id="rId5"/>
    <sheet name="Sheet2" sheetId="2" state="hidden" r:id="rId6"/>
    <sheet name="Sheet3" sheetId="3" state="hidden" r:id="rId7"/>
  </sheets>
  <definedNames>
    <definedName name="_xlnm.Print_Titles" localSheetId="2">'Actual vs Budget YTD'!$1:$5</definedName>
    <definedName name="_xlnm.Print_Titles" localSheetId="0">'Balance Sheet'!$1:$5</definedName>
    <definedName name="_xlnm.Print_Titles" localSheetId="1">'Income Statement YTD'!$1:$5</definedName>
    <definedName name="_xlnm.Print_Titles" localSheetId="3">'Legal &amp; Professional Fees'!$1:$5</definedName>
    <definedName name="QB_BASIS_4" localSheetId="2" hidden="1">'Actual vs Budget YTD'!$L$3</definedName>
    <definedName name="QB_BASIS_4" localSheetId="4" hidden="1">'Over 90 days Past Due AR'!$O$3</definedName>
    <definedName name="QB_COLUMN_1" localSheetId="4" hidden="1">'Over 90 days Past Due AR'!$C$4</definedName>
    <definedName name="QB_COLUMN_16" localSheetId="4" hidden="1">'Over 90 days Past Due AR'!$K$4</definedName>
    <definedName name="QB_COLUMN_24" localSheetId="4" hidden="1">'Over 90 days Past Due AR'!$M$4</definedName>
    <definedName name="QB_COLUMN_25" localSheetId="4" hidden="1">'Over 90 days Past Due AR'!$O$4</definedName>
    <definedName name="QB_COLUMN_3" localSheetId="4" hidden="1">'Over 90 days Past Due AR'!$E$4</definedName>
    <definedName name="QB_COLUMN_4" localSheetId="4" hidden="1">'Over 90 days Past Due AR'!$G$4</definedName>
    <definedName name="QB_COLUMN_5" localSheetId="4" hidden="1">'Over 90 days Past Due AR'!$I$4</definedName>
    <definedName name="QB_COLUMN_59200" localSheetId="2" hidden="1">'Actual vs Budget YTD'!$F$5</definedName>
    <definedName name="QB_COLUMN_59200" localSheetId="0" hidden="1">'Balance Sheet'!$F$5</definedName>
    <definedName name="QB_COLUMN_59200" localSheetId="1" hidden="1">'Income Statement YTD'!$F$5</definedName>
    <definedName name="QB_COLUMN_59200" localSheetId="3" hidden="1">'Legal &amp; Professional Fees'!$H$5</definedName>
    <definedName name="QB_COLUMN_61210" localSheetId="0" hidden="1">'Balance Sheet'!$H$5</definedName>
    <definedName name="QB_COLUMN_61210" localSheetId="1" hidden="1">'Income Statement YTD'!$H$5</definedName>
    <definedName name="QB_COLUMN_61210" localSheetId="3" hidden="1">'Legal &amp; Professional Fees'!$J$5</definedName>
    <definedName name="QB_COLUMN_63620" localSheetId="2" hidden="1">'Actual vs Budget YTD'!$J$5</definedName>
    <definedName name="QB_COLUMN_63620" localSheetId="1" hidden="1">'Income Statement YTD'!$J$5</definedName>
    <definedName name="QB_COLUMN_63620" localSheetId="3" hidden="1">'Legal &amp; Professional Fees'!$L$5</definedName>
    <definedName name="QB_COLUMN_64430" localSheetId="2" hidden="1">'Actual vs Budget YTD'!$L$5</definedName>
    <definedName name="QB_COLUMN_64830" localSheetId="1" hidden="1">'Income Statement YTD'!$L$5</definedName>
    <definedName name="QB_COLUMN_64830" localSheetId="3" hidden="1">'Legal &amp; Professional Fees'!$N$5</definedName>
    <definedName name="QB_COLUMN_76210" localSheetId="2" hidden="1">'Actual vs Budget YTD'!$H$5</definedName>
    <definedName name="QB_COMPANY_0" localSheetId="2" hidden="1">'Actual vs Budget YTD'!$A$1</definedName>
    <definedName name="QB_COMPANY_0" localSheetId="0" hidden="1">'Balance Sheet'!$A$1</definedName>
    <definedName name="QB_COMPANY_0" localSheetId="1" hidden="1">'Income Statement YTD'!$A$1</definedName>
    <definedName name="QB_COMPANY_0" localSheetId="3" hidden="1">'Legal &amp; Professional Fees'!$A$1</definedName>
    <definedName name="QB_COMPANY_0" localSheetId="4" hidden="1">'Over 90 days Past Due AR'!$A$1</definedName>
    <definedName name="QB_DATA_0" localSheetId="2" hidden="1">'Actual vs Budget YTD'!$8:$8,'Actual vs Budget YTD'!$9:$9,'Actual vs Budget YTD'!$10:$10,'Actual vs Budget YTD'!$11:$11,'Actual vs Budget YTD'!$15:$15,'Actual vs Budget YTD'!$16:$16,'Actual vs Budget YTD'!$17:$17,'Actual vs Budget YTD'!$18:$18,'Actual vs Budget YTD'!$19:$19,'Actual vs Budget YTD'!$20:$20,'Actual vs Budget YTD'!$21:$21,'Actual vs Budget YTD'!$22:$22,'Actual vs Budget YTD'!$23:$23,'Actual vs Budget YTD'!$24:$24,'Actual vs Budget YTD'!$25:$25,'Actual vs Budget YTD'!$26:$26</definedName>
    <definedName name="QB_DATA_0" localSheetId="0" hidden="1">'Balance Sheet'!$9:$9,'Balance Sheet'!$10:$10,'Balance Sheet'!$11:$11,'Balance Sheet'!$12:$12,'Balance Sheet'!$13:$13,'Balance Sheet'!$16:$16,'Balance Sheet'!$19:$19,'Balance Sheet'!$20:$20,'Balance Sheet'!$24:$24,'Balance Sheet'!$25:$25,'Balance Sheet'!$28:$28,'Balance Sheet'!$29:$29,'Balance Sheet'!$36:$36,'Balance Sheet'!$39:$39,'Balance Sheet'!$42:$42,'Balance Sheet'!$43:$43</definedName>
    <definedName name="QB_DATA_0" localSheetId="1" hidden="1">'Income Statement YTD'!$8:$8,'Income Statement YTD'!$9:$9,'Income Statement YTD'!$10:$10,'Income Statement YTD'!$11:$11,'Income Statement YTD'!$12:$12,'Income Statement YTD'!$16:$16,'Income Statement YTD'!$17:$17,'Income Statement YTD'!$18:$18,'Income Statement YTD'!$19:$19,'Income Statement YTD'!$20:$20,'Income Statement YTD'!$21:$21,'Income Statement YTD'!$22:$22,'Income Statement YTD'!$23:$23,'Income Statement YTD'!$24:$24,'Income Statement YTD'!$25:$25,'Income Statement YTD'!$26:$26</definedName>
    <definedName name="QB_DATA_0" localSheetId="3" hidden="1">'Legal &amp; Professional Fees'!$9:$9,'Legal &amp; Professional Fees'!$10:$10,'Legal &amp; Professional Fees'!$12:$12,'Legal &amp; Professional Fees'!$13:$13,'Legal &amp; Professional Fees'!$15:$15,'Legal &amp; Professional Fees'!$16:$16,'Legal &amp; Professional Fees'!$17:$17</definedName>
    <definedName name="QB_DATA_0" localSheetId="4" hidden="1">'Over 90 days Past Due AR'!$6:$6</definedName>
    <definedName name="QB_DATA_1" localSheetId="2" hidden="1">'Actual vs Budget YTD'!$27:$27,'Actual vs Budget YTD'!$28:$28,'Actual vs Budget YTD'!$29:$29,'Actual vs Budget YTD'!$30:$30,'Actual vs Budget YTD'!$31:$31,'Actual vs Budget YTD'!$32:$32,'Actual vs Budget YTD'!$33:$33,'Actual vs Budget YTD'!$34:$34,'Actual vs Budget YTD'!$35:$35,'Actual vs Budget YTD'!$40:$40,'Actual vs Budget YTD'!$41:$41,'Actual vs Budget YTD'!$42:$42,'Actual vs Budget YTD'!$43:$43</definedName>
    <definedName name="QB_DATA_1" localSheetId="0" hidden="1">'Balance Sheet'!$44:$44,'Balance Sheet'!$45:$45,'Balance Sheet'!$46:$46,'Balance Sheet'!$47:$47,'Balance Sheet'!$48:$48,'Balance Sheet'!$51:$51,'Balance Sheet'!$53:$53</definedName>
    <definedName name="QB_DATA_1" localSheetId="1" hidden="1">'Income Statement YTD'!$27:$27,'Income Statement YTD'!$28:$28,'Income Statement YTD'!$29:$29,'Income Statement YTD'!$30:$30,'Income Statement YTD'!$31:$31,'Income Statement YTD'!$32:$32,'Income Statement YTD'!$33:$33,'Income Statement YTD'!$34:$34,'Income Statement YTD'!$35:$35,'Income Statement YTD'!$36:$36,'Income Statement YTD'!$37:$37,'Income Statement YTD'!$42:$42,'Income Statement YTD'!$43:$43,'Income Statement YTD'!$44:$44,'Income Statement YTD'!$45:$45</definedName>
    <definedName name="QB_DATE_1" localSheetId="2" hidden="1">'Actual vs Budget YTD'!$N$1</definedName>
    <definedName name="QB_DATE_1" localSheetId="0" hidden="1">'Balance Sheet'!$J$1</definedName>
    <definedName name="QB_DATE_1" localSheetId="1" hidden="1">'Income Statement YTD'!$N$1</definedName>
    <definedName name="QB_DATE_1" localSheetId="3" hidden="1">'Legal &amp; Professional Fees'!$P$1</definedName>
    <definedName name="QB_DATE_1" localSheetId="4" hidden="1">'Over 90 days Past Due AR'!$O$2</definedName>
    <definedName name="QB_FORMULA_0" localSheetId="2" hidden="1">'Actual vs Budget YTD'!$J$8,'Actual vs Budget YTD'!$L$8,'Actual vs Budget YTD'!$J$9,'Actual vs Budget YTD'!$L$9,'Actual vs Budget YTD'!$J$10,'Actual vs Budget YTD'!$L$10,'Actual vs Budget YTD'!$J$11,'Actual vs Budget YTD'!$L$11,'Actual vs Budget YTD'!$F$12,'Actual vs Budget YTD'!$H$12,'Actual vs Budget YTD'!$J$12,'Actual vs Budget YTD'!$L$12,'Actual vs Budget YTD'!$F$13,'Actual vs Budget YTD'!$H$13,'Actual vs Budget YTD'!$J$13,'Actual vs Budget YTD'!$L$13</definedName>
    <definedName name="QB_FORMULA_0" localSheetId="0" hidden="1">'Balance Sheet'!$F$14,'Balance Sheet'!$H$14,'Balance Sheet'!$F$17,'Balance Sheet'!$H$17,'Balance Sheet'!$F$21,'Balance Sheet'!$H$21,'Balance Sheet'!$F$22,'Balance Sheet'!$H$22,'Balance Sheet'!$F$26,'Balance Sheet'!$H$26,'Balance Sheet'!$F$30,'Balance Sheet'!$H$30,'Balance Sheet'!$F$31,'Balance Sheet'!$H$31,'Balance Sheet'!$F$37,'Balance Sheet'!$H$37</definedName>
    <definedName name="QB_FORMULA_0" localSheetId="1" hidden="1">'Income Statement YTD'!$J$8,'Income Statement YTD'!$L$8,'Income Statement YTD'!$J$9,'Income Statement YTD'!$L$9,'Income Statement YTD'!$J$10,'Income Statement YTD'!$L$10,'Income Statement YTD'!$J$11,'Income Statement YTD'!$L$11,'Income Statement YTD'!$J$12,'Income Statement YTD'!$L$12,'Income Statement YTD'!$F$13,'Income Statement YTD'!$H$13,'Income Statement YTD'!$J$13,'Income Statement YTD'!$L$13,'Income Statement YTD'!$F$14,'Income Statement YTD'!$H$14</definedName>
    <definedName name="QB_FORMULA_0" localSheetId="3" hidden="1">'Legal &amp; Professional Fees'!$L$9,'Legal &amp; Professional Fees'!$N$9,'Legal &amp; Professional Fees'!$L$10,'Legal &amp; Professional Fees'!$N$10,'Legal &amp; Professional Fees'!$L$12,'Legal &amp; Professional Fees'!$N$12,'Legal &amp; Professional Fees'!$L$13,'Legal &amp; Professional Fees'!$N$13,'Legal &amp; Professional Fees'!$H$14,'Legal &amp; Professional Fees'!$J$14,'Legal &amp; Professional Fees'!$L$14,'Legal &amp; Professional Fees'!$N$14,'Legal &amp; Professional Fees'!$L$15,'Legal &amp; Professional Fees'!$N$15,'Legal &amp; Professional Fees'!$L$16,'Legal &amp; Professional Fees'!$N$16</definedName>
    <definedName name="QB_FORMULA_0" localSheetId="4" hidden="1">'Over 90 days Past Due AR'!$O$7,'Over 90 days Past Due AR'!$O$8</definedName>
    <definedName name="QB_FORMULA_1" localSheetId="2" hidden="1">'Actual vs Budget YTD'!$J$16,'Actual vs Budget YTD'!$L$16,'Actual vs Budget YTD'!$J$17,'Actual vs Budget YTD'!$L$17,'Actual vs Budget YTD'!$J$18,'Actual vs Budget YTD'!$L$18,'Actual vs Budget YTD'!$J$19,'Actual vs Budget YTD'!$L$19,'Actual vs Budget YTD'!$J$20,'Actual vs Budget YTD'!$L$20,'Actual vs Budget YTD'!$J$21,'Actual vs Budget YTD'!$L$21,'Actual vs Budget YTD'!$J$22,'Actual vs Budget YTD'!$L$22,'Actual vs Budget YTD'!$J$23,'Actual vs Budget YTD'!$L$23</definedName>
    <definedName name="QB_FORMULA_1" localSheetId="0" hidden="1">'Balance Sheet'!$F$40,'Balance Sheet'!$H$40,'Balance Sheet'!$F$49,'Balance Sheet'!$H$49,'Balance Sheet'!$F$50,'Balance Sheet'!$H$50,'Balance Sheet'!$F$52,'Balance Sheet'!$H$52,'Balance Sheet'!$F$54,'Balance Sheet'!$H$54</definedName>
    <definedName name="QB_FORMULA_1" localSheetId="1" hidden="1">'Income Statement YTD'!$J$14,'Income Statement YTD'!$L$14,'Income Statement YTD'!$J$16,'Income Statement YTD'!$L$16,'Income Statement YTD'!$J$17,'Income Statement YTD'!$L$17,'Income Statement YTD'!$J$18,'Income Statement YTD'!$L$18,'Income Statement YTD'!$J$19,'Income Statement YTD'!$L$19,'Income Statement YTD'!$J$20,'Income Statement YTD'!$L$20,'Income Statement YTD'!$J$21,'Income Statement YTD'!$L$21,'Income Statement YTD'!$J$22,'Income Statement YTD'!$L$22</definedName>
    <definedName name="QB_FORMULA_1" localSheetId="3" hidden="1">'Legal &amp; Professional Fees'!$L$17,'Legal &amp; Professional Fees'!$N$17,'Legal &amp; Professional Fees'!$H$18,'Legal &amp; Professional Fees'!$J$18,'Legal &amp; Professional Fees'!$L$18,'Legal &amp; Professional Fees'!$N$18,'Legal &amp; Professional Fees'!$H$19,'Legal &amp; Professional Fees'!$J$19,'Legal &amp; Professional Fees'!$L$19,'Legal &amp; Professional Fees'!$N$19,'Legal &amp; Professional Fees'!$H$20,'Legal &amp; Professional Fees'!$J$20,'Legal &amp; Professional Fees'!$L$20,'Legal &amp; Professional Fees'!$N$20,'Legal &amp; Professional Fees'!$H$21,'Legal &amp; Professional Fees'!$J$21</definedName>
    <definedName name="QB_FORMULA_2" localSheetId="2" hidden="1">'Actual vs Budget YTD'!$J$24,'Actual vs Budget YTD'!$L$24,'Actual vs Budget YTD'!$J$25,'Actual vs Budget YTD'!$L$25,'Actual vs Budget YTD'!$J$26,'Actual vs Budget YTD'!$L$26,'Actual vs Budget YTD'!$J$27,'Actual vs Budget YTD'!$L$27,'Actual vs Budget YTD'!$J$28,'Actual vs Budget YTD'!$L$28,'Actual vs Budget YTD'!$J$29,'Actual vs Budget YTD'!$L$29,'Actual vs Budget YTD'!$J$30,'Actual vs Budget YTD'!$L$30,'Actual vs Budget YTD'!$J$32,'Actual vs Budget YTD'!$L$32</definedName>
    <definedName name="QB_FORMULA_2" localSheetId="1" hidden="1">'Income Statement YTD'!$J$23,'Income Statement YTD'!$L$23,'Income Statement YTD'!$J$24,'Income Statement YTD'!$L$24,'Income Statement YTD'!$J$25,'Income Statement YTD'!$L$25,'Income Statement YTD'!$J$26,'Income Statement YTD'!$L$26,'Income Statement YTD'!$J$27,'Income Statement YTD'!$L$27,'Income Statement YTD'!$J$28,'Income Statement YTD'!$L$28,'Income Statement YTD'!$J$29,'Income Statement YTD'!$L$29,'Income Statement YTD'!$J$30,'Income Statement YTD'!$L$30</definedName>
    <definedName name="QB_FORMULA_2" localSheetId="3" hidden="1">'Legal &amp; Professional Fees'!$L$21,'Legal &amp; Professional Fees'!$N$21</definedName>
    <definedName name="QB_FORMULA_3" localSheetId="2" hidden="1">'Actual vs Budget YTD'!$J$34,'Actual vs Budget YTD'!$L$34,'Actual vs Budget YTD'!$J$35,'Actual vs Budget YTD'!$L$35,'Actual vs Budget YTD'!$F$36,'Actual vs Budget YTD'!$H$36,'Actual vs Budget YTD'!$J$36,'Actual vs Budget YTD'!$L$36,'Actual vs Budget YTD'!$F$37,'Actual vs Budget YTD'!$H$37,'Actual vs Budget YTD'!$J$37,'Actual vs Budget YTD'!$L$37,'Actual vs Budget YTD'!$J$41,'Actual vs Budget YTD'!$L$41,'Actual vs Budget YTD'!$J$42,'Actual vs Budget YTD'!$L$42</definedName>
    <definedName name="QB_FORMULA_3" localSheetId="1" hidden="1">'Income Statement YTD'!$J$31,'Income Statement YTD'!$L$31,'Income Statement YTD'!$J$32,'Income Statement YTD'!$L$32,'Income Statement YTD'!$J$33,'Income Statement YTD'!$L$33,'Income Statement YTD'!$J$34,'Income Statement YTD'!$L$34,'Income Statement YTD'!$J$35,'Income Statement YTD'!$L$35,'Income Statement YTD'!$J$36,'Income Statement YTD'!$L$36,'Income Statement YTD'!$J$37,'Income Statement YTD'!$L$37,'Income Statement YTD'!$F$38,'Income Statement YTD'!$H$38</definedName>
    <definedName name="QB_FORMULA_4" localSheetId="2" hidden="1">'Actual vs Budget YTD'!$J$43,'Actual vs Budget YTD'!$L$43,'Actual vs Budget YTD'!$F$44,'Actual vs Budget YTD'!$H$44,'Actual vs Budget YTD'!$J$44,'Actual vs Budget YTD'!$L$44,'Actual vs Budget YTD'!$F$45,'Actual vs Budget YTD'!$H$45,'Actual vs Budget YTD'!$J$45,'Actual vs Budget YTD'!$L$45,'Actual vs Budget YTD'!$F$46,'Actual vs Budget YTD'!$H$46,'Actual vs Budget YTD'!$J$46,'Actual vs Budget YTD'!$L$46</definedName>
    <definedName name="QB_FORMULA_4" localSheetId="1" hidden="1">'Income Statement YTD'!$J$38,'Income Statement YTD'!$L$38,'Income Statement YTD'!$F$39,'Income Statement YTD'!$H$39,'Income Statement YTD'!$J$39,'Income Statement YTD'!$L$39,'Income Statement YTD'!$J$42,'Income Statement YTD'!$L$42,'Income Statement YTD'!$J$43,'Income Statement YTD'!$L$43,'Income Statement YTD'!$J$44,'Income Statement YTD'!$L$44,'Income Statement YTD'!$J$45,'Income Statement YTD'!$L$45,'Income Statement YTD'!$F$46,'Income Statement YTD'!$H$46</definedName>
    <definedName name="QB_FORMULA_5" localSheetId="1" hidden="1">'Income Statement YTD'!$J$46,'Income Statement YTD'!$L$46,'Income Statement YTD'!$F$47,'Income Statement YTD'!$H$47,'Income Statement YTD'!$J$47,'Income Statement YTD'!$L$47,'Income Statement YTD'!$F$48,'Income Statement YTD'!$H$48,'Income Statement YTD'!$J$48,'Income Statement YTD'!$L$48</definedName>
    <definedName name="QB_ROW_1" localSheetId="0" hidden="1">'Balance Sheet'!$A$6</definedName>
    <definedName name="QB_ROW_10031" localSheetId="0" hidden="1">'Balance Sheet'!$D$35</definedName>
    <definedName name="QB_ROW_1011" localSheetId="0" hidden="1">'Balance Sheet'!$B$7</definedName>
    <definedName name="QB_ROW_10331" localSheetId="0" hidden="1">'Balance Sheet'!$D$37</definedName>
    <definedName name="QB_ROW_104320" localSheetId="0" hidden="1">'Balance Sheet'!$C$28</definedName>
    <definedName name="QB_ROW_11031" localSheetId="0" hidden="1">'Balance Sheet'!$D$38</definedName>
    <definedName name="QB_ROW_11331" localSheetId="0" hidden="1">'Balance Sheet'!$D$40</definedName>
    <definedName name="QB_ROW_12031" localSheetId="0" hidden="1">'Balance Sheet'!$D$41</definedName>
    <definedName name="QB_ROW_120340" localSheetId="0" hidden="1">'Balance Sheet'!$E$43</definedName>
    <definedName name="QB_ROW_12331" localSheetId="0" hidden="1">'Balance Sheet'!$D$49</definedName>
    <definedName name="QB_ROW_1265010" localSheetId="4" hidden="1">'Over 90 days Past Due AR'!$B$5</definedName>
    <definedName name="QB_ROW_1265310" localSheetId="4" hidden="1">'Over 90 days Past Due AR'!$B$7</definedName>
    <definedName name="QB_ROW_130040" localSheetId="3" hidden="1">'Legal &amp; Professional Fees'!$E$8</definedName>
    <definedName name="QB_ROW_130340" localSheetId="2" hidden="1">'Actual vs Budget YTD'!$E$26</definedName>
    <definedName name="QB_ROW_130340" localSheetId="1" hidden="1">'Income Statement YTD'!$E$28</definedName>
    <definedName name="QB_ROW_130340" localSheetId="3" hidden="1">'Legal &amp; Professional Fees'!$E$18</definedName>
    <definedName name="QB_ROW_1311" localSheetId="0" hidden="1">'Balance Sheet'!$B$22</definedName>
    <definedName name="QB_ROW_131340" localSheetId="2" hidden="1">'Actual vs Budget YTD'!$E$24</definedName>
    <definedName name="QB_ROW_131340" localSheetId="1" hidden="1">'Income Statement YTD'!$E$26</definedName>
    <definedName name="QB_ROW_13321" localSheetId="0" hidden="1">'Balance Sheet'!$C$51</definedName>
    <definedName name="QB_ROW_133340" localSheetId="2" hidden="1">'Actual vs Budget YTD'!$E$22</definedName>
    <definedName name="QB_ROW_133340" localSheetId="1" hidden="1">'Income Statement YTD'!$E$24</definedName>
    <definedName name="QB_ROW_134340" localSheetId="2" hidden="1">'Actual vs Budget YTD'!$E$21</definedName>
    <definedName name="QB_ROW_134340" localSheetId="1" hidden="1">'Income Statement YTD'!$E$23</definedName>
    <definedName name="QB_ROW_135340" localSheetId="2" hidden="1">'Actual vs Budget YTD'!$E$20</definedName>
    <definedName name="QB_ROW_135340" localSheetId="1" hidden="1">'Income Statement YTD'!$E$22</definedName>
    <definedName name="QB_ROW_136340" localSheetId="2" hidden="1">'Actual vs Budget YTD'!$E$9</definedName>
    <definedName name="QB_ROW_136340" localSheetId="1" hidden="1">'Income Statement YTD'!$E$9</definedName>
    <definedName name="QB_ROW_137340" localSheetId="2" hidden="1">'Actual vs Budget YTD'!$E$8</definedName>
    <definedName name="QB_ROW_137340" localSheetId="1" hidden="1">'Income Statement YTD'!$E$8</definedName>
    <definedName name="QB_ROW_139320" localSheetId="0" hidden="1">'Balance Sheet'!$C$24</definedName>
    <definedName name="QB_ROW_140320" localSheetId="0" hidden="1">'Balance Sheet'!$C$25</definedName>
    <definedName name="QB_ROW_14311" localSheetId="0" hidden="1">'Balance Sheet'!$B$53</definedName>
    <definedName name="QB_ROW_143330" localSheetId="0" hidden="1">'Balance Sheet'!$D$16</definedName>
    <definedName name="QB_ROW_159320" localSheetId="0" hidden="1">'Balance Sheet'!$C$29</definedName>
    <definedName name="QB_ROW_16240" localSheetId="0" hidden="1">'Balance Sheet'!$E$36</definedName>
    <definedName name="QB_ROW_163330" localSheetId="0" hidden="1">'Balance Sheet'!$D$13</definedName>
    <definedName name="QB_ROW_173330" localSheetId="2" hidden="1">'Actual vs Budget YTD'!$D$43</definedName>
    <definedName name="QB_ROW_173330" localSheetId="1" hidden="1">'Income Statement YTD'!$D$45</definedName>
    <definedName name="QB_ROW_179330" localSheetId="2" hidden="1">'Actual vs Budget YTD'!$D$42</definedName>
    <definedName name="QB_ROW_179330" localSheetId="1" hidden="1">'Income Statement YTD'!$D$44</definedName>
    <definedName name="QB_ROW_18240" localSheetId="0" hidden="1">'Balance Sheet'!$E$45</definedName>
    <definedName name="QB_ROW_18301" localSheetId="2" hidden="1">'Actual vs Budget YTD'!$A$46</definedName>
    <definedName name="QB_ROW_18301" localSheetId="1" hidden="1">'Income Statement YTD'!$A$48</definedName>
    <definedName name="QB_ROW_18301" localSheetId="3" hidden="1">'Legal &amp; Professional Fees'!$A$21</definedName>
    <definedName name="QB_ROW_186330" localSheetId="2" hidden="1">'Actual vs Budget YTD'!$D$41</definedName>
    <definedName name="QB_ROW_186330" localSheetId="1" hidden="1">'Income Statement YTD'!$D$43</definedName>
    <definedName name="QB_ROW_19011" localSheetId="2" hidden="1">'Actual vs Budget YTD'!$B$6</definedName>
    <definedName name="QB_ROW_19011" localSheetId="1" hidden="1">'Income Statement YTD'!$B$6</definedName>
    <definedName name="QB_ROW_19011" localSheetId="3" hidden="1">'Legal &amp; Professional Fees'!$B$6</definedName>
    <definedName name="QB_ROW_19311" localSheetId="2" hidden="1">'Actual vs Budget YTD'!$B$37</definedName>
    <definedName name="QB_ROW_19311" localSheetId="1" hidden="1">'Income Statement YTD'!$B$39</definedName>
    <definedName name="QB_ROW_19311" localSheetId="3" hidden="1">'Legal &amp; Professional Fees'!$B$20</definedName>
    <definedName name="QB_ROW_19340" localSheetId="0" hidden="1">'Balance Sheet'!$E$46</definedName>
    <definedName name="QB_ROW_20031" localSheetId="2" hidden="1">'Actual vs Budget YTD'!$D$7</definedName>
    <definedName name="QB_ROW_20031" localSheetId="1" hidden="1">'Income Statement YTD'!$D$7</definedName>
    <definedName name="QB_ROW_2021" localSheetId="0" hidden="1">'Balance Sheet'!$C$8</definedName>
    <definedName name="QB_ROW_20331" localSheetId="2" hidden="1">'Actual vs Budget YTD'!$D$12</definedName>
    <definedName name="QB_ROW_20331" localSheetId="1" hidden="1">'Income Statement YTD'!$D$13</definedName>
    <definedName name="QB_ROW_21031" localSheetId="2" hidden="1">'Actual vs Budget YTD'!$D$14</definedName>
    <definedName name="QB_ROW_21031" localSheetId="1" hidden="1">'Income Statement YTD'!$D$15</definedName>
    <definedName name="QB_ROW_21031" localSheetId="3" hidden="1">'Legal &amp; Professional Fees'!$D$7</definedName>
    <definedName name="QB_ROW_21331" localSheetId="2" hidden="1">'Actual vs Budget YTD'!$D$36</definedName>
    <definedName name="QB_ROW_21331" localSheetId="1" hidden="1">'Income Statement YTD'!$D$38</definedName>
    <definedName name="QB_ROW_21331" localSheetId="3" hidden="1">'Legal &amp; Professional Fees'!$D$19</definedName>
    <definedName name="QB_ROW_22011" localSheetId="2" hidden="1">'Actual vs Budget YTD'!$B$38</definedName>
    <definedName name="QB_ROW_22011" localSheetId="1" hidden="1">'Income Statement YTD'!$B$40</definedName>
    <definedName name="QB_ROW_22311" localSheetId="2" hidden="1">'Actual vs Budget YTD'!$B$45</definedName>
    <definedName name="QB_ROW_22311" localSheetId="1" hidden="1">'Income Statement YTD'!$B$47</definedName>
    <definedName name="QB_ROW_224340" localSheetId="2" hidden="1">'Actual vs Budget YTD'!$E$19</definedName>
    <definedName name="QB_ROW_224340" localSheetId="1" hidden="1">'Income Statement YTD'!$E$21</definedName>
    <definedName name="QB_ROW_227250" localSheetId="3" hidden="1">'Legal &amp; Professional Fees'!$F$16</definedName>
    <definedName name="QB_ROW_23021" localSheetId="2" hidden="1">'Actual vs Budget YTD'!$C$39</definedName>
    <definedName name="QB_ROW_23021" localSheetId="1" hidden="1">'Income Statement YTD'!$C$41</definedName>
    <definedName name="QB_ROW_2321" localSheetId="0" hidden="1">'Balance Sheet'!$C$14</definedName>
    <definedName name="QB_ROW_232330" localSheetId="0" hidden="1">'Balance Sheet'!$D$12</definedName>
    <definedName name="QB_ROW_23321" localSheetId="2" hidden="1">'Actual vs Budget YTD'!$C$44</definedName>
    <definedName name="QB_ROW_23321" localSheetId="1" hidden="1">'Income Statement YTD'!$C$46</definedName>
    <definedName name="QB_ROW_233240" localSheetId="0" hidden="1">'Balance Sheet'!$E$42</definedName>
    <definedName name="QB_ROW_234240" localSheetId="2" hidden="1">'Actual vs Budget YTD'!$E$34</definedName>
    <definedName name="QB_ROW_234240" localSheetId="1" hidden="1">'Income Statement YTD'!$E$36</definedName>
    <definedName name="QB_ROW_235240" localSheetId="2" hidden="1">'Actual vs Budget YTD'!$E$18</definedName>
    <definedName name="QB_ROW_235240" localSheetId="1" hidden="1">'Income Statement YTD'!$E$19</definedName>
    <definedName name="QB_ROW_237240" localSheetId="2" hidden="1">'Actual vs Budget YTD'!$E$17</definedName>
    <definedName name="QB_ROW_237240" localSheetId="1" hidden="1">'Income Statement YTD'!$E$18</definedName>
    <definedName name="QB_ROW_246230" localSheetId="2" hidden="1">'Actual vs Budget YTD'!$D$40</definedName>
    <definedName name="QB_ROW_246230" localSheetId="1" hidden="1">'Income Statement YTD'!$D$42</definedName>
    <definedName name="QB_ROW_261240" localSheetId="2" hidden="1">'Actual vs Budget YTD'!$E$33</definedName>
    <definedName name="QB_ROW_261240" localSheetId="1" hidden="1">'Income Statement YTD'!$E$35</definedName>
    <definedName name="QB_ROW_264240" localSheetId="1" hidden="1">'Income Statement YTD'!$E$12</definedName>
    <definedName name="QB_ROW_270230" localSheetId="0" hidden="1">'Balance Sheet'!$D$9</definedName>
    <definedName name="QB_ROW_282240" localSheetId="0" hidden="1">'Balance Sheet'!$E$39</definedName>
    <definedName name="QB_ROW_283330" localSheetId="0" hidden="1">'Balance Sheet'!$D$20</definedName>
    <definedName name="QB_ROW_289230" localSheetId="0" hidden="1">'Balance Sheet'!$D$10</definedName>
    <definedName name="QB_ROW_301" localSheetId="0" hidden="1">'Balance Sheet'!$A$31</definedName>
    <definedName name="QB_ROW_3021" localSheetId="0" hidden="1">'Balance Sheet'!$C$15</definedName>
    <definedName name="QB_ROW_302340" localSheetId="2" hidden="1">'Actual vs Budget YTD'!$E$10</definedName>
    <definedName name="QB_ROW_302340" localSheetId="1" hidden="1">'Income Statement YTD'!$E$10</definedName>
    <definedName name="QB_ROW_303340" localSheetId="2" hidden="1">'Actual vs Budget YTD'!$E$23</definedName>
    <definedName name="QB_ROW_303340" localSheetId="1" hidden="1">'Income Statement YTD'!$E$25</definedName>
    <definedName name="QB_ROW_305240" localSheetId="1" hidden="1">'Income Statement YTD'!$E$20</definedName>
    <definedName name="QB_ROW_310230" localSheetId="0" hidden="1">'Balance Sheet'!$D$11</definedName>
    <definedName name="QB_ROW_31301" localSheetId="4" hidden="1">'Over 90 days Past Due AR'!$A$8</definedName>
    <definedName name="QB_ROW_317250" localSheetId="3" hidden="1">'Legal &amp; Professional Fees'!$F$17</definedName>
    <definedName name="QB_ROW_320240" localSheetId="0" hidden="1">'Balance Sheet'!$E$47</definedName>
    <definedName name="QB_ROW_323240" localSheetId="2" hidden="1">'Actual vs Budget YTD'!$E$31</definedName>
    <definedName name="QB_ROW_323240" localSheetId="1" hidden="1">'Income Statement YTD'!$E$33</definedName>
    <definedName name="QB_ROW_3240" localSheetId="2" hidden="1">'Actual vs Budget YTD'!$E$32</definedName>
    <definedName name="QB_ROW_3240" localSheetId="1" hidden="1">'Income Statement YTD'!$E$34</definedName>
    <definedName name="QB_ROW_326240" localSheetId="2" hidden="1">'Actual vs Budget YTD'!$E$15</definedName>
    <definedName name="QB_ROW_326240" localSheetId="1" hidden="1">'Income Statement YTD'!$E$16</definedName>
    <definedName name="QB_ROW_3321" localSheetId="0" hidden="1">'Balance Sheet'!$C$17</definedName>
    <definedName name="QB_ROW_33250" localSheetId="3" hidden="1">'Legal &amp; Professional Fees'!$F$15</definedName>
    <definedName name="QB_ROW_35240" localSheetId="2" hidden="1">'Actual vs Budget YTD'!$E$30</definedName>
    <definedName name="QB_ROW_35240" localSheetId="1" hidden="1">'Income Statement YTD'!$E$32</definedName>
    <definedName name="QB_ROW_38240" localSheetId="2" hidden="1">'Actual vs Budget YTD'!$E$29</definedName>
    <definedName name="QB_ROW_38240" localSheetId="1" hidden="1">'Income Statement YTD'!$E$31</definedName>
    <definedName name="QB_ROW_4021" localSheetId="0" hidden="1">'Balance Sheet'!$C$18</definedName>
    <definedName name="QB_ROW_42240" localSheetId="2" hidden="1">'Actual vs Budget YTD'!$E$25</definedName>
    <definedName name="QB_ROW_42240" localSheetId="1" hidden="1">'Income Statement YTD'!$E$27</definedName>
    <definedName name="QB_ROW_4321" localSheetId="0" hidden="1">'Balance Sheet'!$C$21</definedName>
    <definedName name="QB_ROW_5011" localSheetId="0" hidden="1">'Balance Sheet'!$B$23</definedName>
    <definedName name="QB_ROW_5311" localSheetId="0" hidden="1">'Balance Sheet'!$B$26</definedName>
    <definedName name="QB_ROW_57240" localSheetId="2" hidden="1">'Actual vs Budget YTD'!$E$28</definedName>
    <definedName name="QB_ROW_57240" localSheetId="1" hidden="1">'Income Statement YTD'!$E$30</definedName>
    <definedName name="QB_ROW_59250" localSheetId="3" hidden="1">'Legal &amp; Professional Fees'!$F$9</definedName>
    <definedName name="QB_ROW_6011" localSheetId="0" hidden="1">'Balance Sheet'!$B$27</definedName>
    <definedName name="QB_ROW_6311" localSheetId="0" hidden="1">'Balance Sheet'!$B$30</definedName>
    <definedName name="QB_ROW_64250" localSheetId="3" hidden="1">'Legal &amp; Professional Fees'!$F$10</definedName>
    <definedName name="QB_ROW_65050" localSheetId="3" hidden="1">'Legal &amp; Professional Fees'!$F$11</definedName>
    <definedName name="QB_ROW_65260" localSheetId="3" hidden="1">'Legal &amp; Professional Fees'!$G$13</definedName>
    <definedName name="QB_ROW_65350" localSheetId="3" hidden="1">'Legal &amp; Professional Fees'!$F$14</definedName>
    <definedName name="QB_ROW_67240" localSheetId="2" hidden="1">'Actual vs Budget YTD'!$E$27</definedName>
    <definedName name="QB_ROW_67240" localSheetId="1" hidden="1">'Income Statement YTD'!$E$29</definedName>
    <definedName name="QB_ROW_7001" localSheetId="0" hidden="1">'Balance Sheet'!$A$32</definedName>
    <definedName name="QB_ROW_70240" localSheetId="2" hidden="1">'Actual vs Budget YTD'!$E$16</definedName>
    <definedName name="QB_ROW_70240" localSheetId="1" hidden="1">'Income Statement YTD'!$E$17</definedName>
    <definedName name="QB_ROW_72340" localSheetId="2" hidden="1">'Actual vs Budget YTD'!$E$11</definedName>
    <definedName name="QB_ROW_72340" localSheetId="1" hidden="1">'Income Statement YTD'!$E$11</definedName>
    <definedName name="QB_ROW_7301" localSheetId="0" hidden="1">'Balance Sheet'!$A$54</definedName>
    <definedName name="QB_ROW_74240" localSheetId="0" hidden="1">'Balance Sheet'!$E$44</definedName>
    <definedName name="QB_ROW_8011" localSheetId="0" hidden="1">'Balance Sheet'!$B$33</definedName>
    <definedName name="QB_ROW_8311" localSheetId="0" hidden="1">'Balance Sheet'!$B$52</definedName>
    <definedName name="QB_ROW_83240" localSheetId="0" hidden="1">'Balance Sheet'!$E$48</definedName>
    <definedName name="QB_ROW_8330" localSheetId="0" hidden="1">'Balance Sheet'!$D$19</definedName>
    <definedName name="QB_ROW_86240" localSheetId="2" hidden="1">'Actual vs Budget YTD'!$E$35</definedName>
    <definedName name="QB_ROW_86240" localSheetId="1" hidden="1">'Income Statement YTD'!$E$37</definedName>
    <definedName name="QB_ROW_86321" localSheetId="2" hidden="1">'Actual vs Budget YTD'!$C$13</definedName>
    <definedName name="QB_ROW_86321" localSheetId="1" hidden="1">'Income Statement YTD'!$C$14</definedName>
    <definedName name="QB_ROW_9021" localSheetId="0" hidden="1">'Balance Sheet'!$C$34</definedName>
    <definedName name="QB_ROW_9321" localSheetId="0" hidden="1">'Balance Sheet'!$C$50</definedName>
    <definedName name="QB_ROW_95260" localSheetId="3" hidden="1">'Legal &amp; Professional Fees'!$G$12</definedName>
    <definedName name="QB_SUBTITLE_3" localSheetId="2" hidden="1">'Actual vs Budget YTD'!$A$3</definedName>
    <definedName name="QB_SUBTITLE_3" localSheetId="0" hidden="1">'Balance Sheet'!$A$3</definedName>
    <definedName name="QB_SUBTITLE_3" localSheetId="1" hidden="1">'Income Statement YTD'!$A$3</definedName>
    <definedName name="QB_SUBTITLE_3" localSheetId="3" hidden="1">'Legal &amp; Professional Fees'!$A$3</definedName>
    <definedName name="QB_SUBTITLE_3" localSheetId="4" hidden="1">'Over 90 days Past Due AR'!$A$3</definedName>
    <definedName name="QB_TIME_5" localSheetId="2" hidden="1">'Actual vs Budget YTD'!$L$1</definedName>
    <definedName name="QB_TIME_5" localSheetId="0" hidden="1">'Balance Sheet'!$H$1</definedName>
    <definedName name="QB_TIME_5" localSheetId="1" hidden="1">'Income Statement YTD'!$L$1</definedName>
    <definedName name="QB_TIME_5" localSheetId="3" hidden="1">'Legal &amp; Professional Fees'!$N$1</definedName>
    <definedName name="QB_TIME_5" localSheetId="4" hidden="1">'Over 90 days Past Due AR'!$O$1</definedName>
    <definedName name="QB_TITLE_2" localSheetId="2" hidden="1">'Actual vs Budget YTD'!$A$2</definedName>
    <definedName name="QB_TITLE_2" localSheetId="0" hidden="1">'Balance Sheet'!$A$2</definedName>
    <definedName name="QB_TITLE_2" localSheetId="1" hidden="1">'Income Statement YTD'!$A$2</definedName>
    <definedName name="QB_TITLE_2" localSheetId="3" hidden="1">'Legal &amp; Professional Fees'!$A$2</definedName>
    <definedName name="QB_TITLE_2" localSheetId="4" hidden="1">'Over 90 days Past Due AR'!$A$2</definedName>
    <definedName name="QBCANSUPPORTUPDATE" localSheetId="2">TRUE</definedName>
    <definedName name="QBCANSUPPORTUPDATE" localSheetId="0">TRUE</definedName>
    <definedName name="QBCANSUPPORTUPDATE" localSheetId="1">TRUE</definedName>
    <definedName name="QBCANSUPPORTUPDATE" localSheetId="3">TRUE</definedName>
    <definedName name="QBCANSUPPORTUPDATE" localSheetId="4">TRUE</definedName>
    <definedName name="QBCOMPANYFILENAME" localSheetId="2">"P:\PThompson\QuickBooks\Ohio Provider Resource Association062211-1.QBW"</definedName>
    <definedName name="QBCOMPANYFILENAME" localSheetId="0">"P:\PThompson\QuickBooks\Ohio Provider Resource Association062211-1.QBW"</definedName>
    <definedName name="QBCOMPANYFILENAME" localSheetId="1">"P:\PThompson\QuickBooks\Ohio Provider Resource Association062211-1.QBW"</definedName>
    <definedName name="QBCOMPANYFILENAME" localSheetId="3">"P:\PThompson\QuickBooks\Ohio Provider Resource Association062211-1.QBW"</definedName>
    <definedName name="QBCOMPANYFILENAME" localSheetId="4">"P:\PThompson\QuickBooks\Ohio Provider Resource Association062211-1.QBW"</definedName>
    <definedName name="QBENDDATE" localSheetId="2">20141130</definedName>
    <definedName name="QBENDDATE" localSheetId="0">20141130</definedName>
    <definedName name="QBENDDATE" localSheetId="1">20141130</definedName>
    <definedName name="QBENDDATE" localSheetId="3">20141130</definedName>
    <definedName name="QBENDDATE" localSheetId="4">20141130</definedName>
    <definedName name="QBHEADERSONSCREEN" localSheetId="2">TRUE</definedName>
    <definedName name="QBHEADERSONSCREEN" localSheetId="0">TRUE</definedName>
    <definedName name="QBHEADERSONSCREEN" localSheetId="1">TRUE</definedName>
    <definedName name="QBHEADERSONSCREEN" localSheetId="3">TRUE</definedName>
    <definedName name="QBHEADERSONSCREEN" localSheetId="4">TRUE</definedName>
    <definedName name="QBMETADATASIZE" localSheetId="2">5809</definedName>
    <definedName name="QBMETADATASIZE" localSheetId="0">5809</definedName>
    <definedName name="QBMETADATASIZE" localSheetId="1">5809</definedName>
    <definedName name="QBMETADATASIZE" localSheetId="3">5845</definedName>
    <definedName name="QBMETADATASIZE" localSheetId="4">7339</definedName>
    <definedName name="QBPRESERVECOLOR" localSheetId="2">TRUE</definedName>
    <definedName name="QBPRESERVECOLOR" localSheetId="0">TRUE</definedName>
    <definedName name="QBPRESERVECOLOR" localSheetId="1">TRUE</definedName>
    <definedName name="QBPRESERVECOLOR" localSheetId="3">TRUE</definedName>
    <definedName name="QBPRESERVECOLOR" localSheetId="4">TRUE</definedName>
    <definedName name="QBPRESERVEFONT" localSheetId="2">TRUE</definedName>
    <definedName name="QBPRESERVEFONT" localSheetId="0">TRUE</definedName>
    <definedName name="QBPRESERVEFONT" localSheetId="1">TRUE</definedName>
    <definedName name="QBPRESERVEFONT" localSheetId="3">TRUE</definedName>
    <definedName name="QBPRESERVEFONT" localSheetId="4">TRUE</definedName>
    <definedName name="QBPRESERVEROWHEIGHT" localSheetId="2">TRUE</definedName>
    <definedName name="QBPRESERVEROWHEIGHT" localSheetId="0">TRUE</definedName>
    <definedName name="QBPRESERVEROWHEIGHT" localSheetId="1">TRUE</definedName>
    <definedName name="QBPRESERVEROWHEIGHT" localSheetId="3">TRUE</definedName>
    <definedName name="QBPRESERVEROWHEIGHT" localSheetId="4">TRUE</definedName>
    <definedName name="QBPRESERVESPACE" localSheetId="2">TRUE</definedName>
    <definedName name="QBPRESERVESPACE" localSheetId="0">TRUE</definedName>
    <definedName name="QBPRESERVESPACE" localSheetId="1">TRUE</definedName>
    <definedName name="QBPRESERVESPACE" localSheetId="3">TRUE</definedName>
    <definedName name="QBPRESERVESPACE" localSheetId="4">TRUE</definedName>
    <definedName name="QBREPORTCOLAXIS" localSheetId="2">0</definedName>
    <definedName name="QBREPORTCOLAXIS" localSheetId="0">0</definedName>
    <definedName name="QBREPORTCOLAXIS" localSheetId="1">0</definedName>
    <definedName name="QBREPORTCOLAXIS" localSheetId="3">0</definedName>
    <definedName name="QBREPORTCOLAXIS" localSheetId="4">0</definedName>
    <definedName name="QBREPORTCOMPANYID" localSheetId="2">"11af21cfb05c45138d4b2c79559082c1"</definedName>
    <definedName name="QBREPORTCOMPANYID" localSheetId="0">"11af21cfb05c45138d4b2c79559082c1"</definedName>
    <definedName name="QBREPORTCOMPANYID" localSheetId="1">"11af21cfb05c45138d4b2c79559082c1"</definedName>
    <definedName name="QBREPORTCOMPANYID" localSheetId="3">"11af21cfb05c45138d4b2c79559082c1"</definedName>
    <definedName name="QBREPORTCOMPANYID" localSheetId="4">"11af21cfb05c45138d4b2c79559082c1"</definedName>
    <definedName name="QBREPORTCOMPARECOL_ANNUALBUDGET" localSheetId="2">FALSE</definedName>
    <definedName name="QBREPORTCOMPARECOL_ANNUALBUDGET" localSheetId="0">FALSE</definedName>
    <definedName name="QBREPORTCOMPARECOL_ANNUALBUDGET" localSheetId="1">FALSE</definedName>
    <definedName name="QBREPORTCOMPARECOL_ANNUALBUDGET" localSheetId="3">FALSE</definedName>
    <definedName name="QBREPORTCOMPARECOL_ANNUALBUDGET" localSheetId="4">FALSE</definedName>
    <definedName name="QBREPORTCOMPARECOL_AVGCOGS" localSheetId="2">FALSE</definedName>
    <definedName name="QBREPORTCOMPARECOL_AVGCOGS" localSheetId="0">FALSE</definedName>
    <definedName name="QBREPORTCOMPARECOL_AVGCOGS" localSheetId="1">FALSE</definedName>
    <definedName name="QBREPORTCOMPARECOL_AVGCOGS" localSheetId="3">FALSE</definedName>
    <definedName name="QBREPORTCOMPARECOL_AVGCOGS" localSheetId="4">FALSE</definedName>
    <definedName name="QBREPORTCOMPARECOL_AVGPRICE" localSheetId="2">FALSE</definedName>
    <definedName name="QBREPORTCOMPARECOL_AVGPRICE" localSheetId="0">FALSE</definedName>
    <definedName name="QBREPORTCOMPARECOL_AVGPRICE" localSheetId="1">FALSE</definedName>
    <definedName name="QBREPORTCOMPARECOL_AVGPRICE" localSheetId="3">FALSE</definedName>
    <definedName name="QBREPORTCOMPARECOL_AVGPRICE" localSheetId="4">FALSE</definedName>
    <definedName name="QBREPORTCOMPARECOL_BUDDIFF" localSheetId="2">TRUE</definedName>
    <definedName name="QBREPORTCOMPARECOL_BUDDIFF" localSheetId="0">FALSE</definedName>
    <definedName name="QBREPORTCOMPARECOL_BUDDIFF" localSheetId="1">FALSE</definedName>
    <definedName name="QBREPORTCOMPARECOL_BUDDIFF" localSheetId="3">FALSE</definedName>
    <definedName name="QBREPORTCOMPARECOL_BUDDIFF" localSheetId="4">FALSE</definedName>
    <definedName name="QBREPORTCOMPARECOL_BUDGET" localSheetId="2">TRUE</definedName>
    <definedName name="QBREPORTCOMPARECOL_BUDGET" localSheetId="0">FALSE</definedName>
    <definedName name="QBREPORTCOMPARECOL_BUDGET" localSheetId="1">FALSE</definedName>
    <definedName name="QBREPORTCOMPARECOL_BUDGET" localSheetId="3">FALSE</definedName>
    <definedName name="QBREPORTCOMPARECOL_BUDGET" localSheetId="4">FALSE</definedName>
    <definedName name="QBREPORTCOMPARECOL_BUDPCT" localSheetId="2">TRUE</definedName>
    <definedName name="QBREPORTCOMPARECOL_BUDPCT" localSheetId="0">FALSE</definedName>
    <definedName name="QBREPORTCOMPARECOL_BUDPCT" localSheetId="1">FALSE</definedName>
    <definedName name="QBREPORTCOMPARECOL_BUDPCT" localSheetId="3">FALSE</definedName>
    <definedName name="QBREPORTCOMPARECOL_BUDPCT" localSheetId="4">FALSE</definedName>
    <definedName name="QBREPORTCOMPARECOL_COGS" localSheetId="2">FALSE</definedName>
    <definedName name="QBREPORTCOMPARECOL_COGS" localSheetId="0">FALSE</definedName>
    <definedName name="QBREPORTCOMPARECOL_COGS" localSheetId="1">FALSE</definedName>
    <definedName name="QBREPORTCOMPARECOL_COGS" localSheetId="3">FALSE</definedName>
    <definedName name="QBREPORTCOMPARECOL_COGS" localSheetId="4">FALSE</definedName>
    <definedName name="QBREPORTCOMPARECOL_EXCLUDEAMOUNT" localSheetId="2">FALSE</definedName>
    <definedName name="QBREPORTCOMPARECOL_EXCLUDEAMOUNT" localSheetId="0">FALSE</definedName>
    <definedName name="QBREPORTCOMPARECOL_EXCLUDEAMOUNT" localSheetId="1">FALSE</definedName>
    <definedName name="QBREPORTCOMPARECOL_EXCLUDEAMOUNT" localSheetId="3">FALSE</definedName>
    <definedName name="QBREPORTCOMPARECOL_EXCLUDEAMOUNT" localSheetId="4">FALSE</definedName>
    <definedName name="QBREPORTCOMPARECOL_EXCLUDECURPERIOD" localSheetId="2">FALSE</definedName>
    <definedName name="QBREPORTCOMPARECOL_EXCLUDECURPERIOD" localSheetId="0">FALSE</definedName>
    <definedName name="QBREPORTCOMPARECOL_EXCLUDECURPERIOD" localSheetId="1">FALSE</definedName>
    <definedName name="QBREPORTCOMPARECOL_EXCLUDECURPERIOD" localSheetId="3">FALSE</definedName>
    <definedName name="QBREPORTCOMPARECOL_EXCLUDECURPERIOD" localSheetId="4">FALSE</definedName>
    <definedName name="QBREPORTCOMPARECOL_FORECAST" localSheetId="2">FALSE</definedName>
    <definedName name="QBREPORTCOMPARECOL_FORECAST" localSheetId="0">FALSE</definedName>
    <definedName name="QBREPORTCOMPARECOL_FORECAST" localSheetId="1">FALSE</definedName>
    <definedName name="QBREPORTCOMPARECOL_FORECAST" localSheetId="3">FALSE</definedName>
    <definedName name="QBREPORTCOMPARECOL_FORECAST" localSheetId="4">FALSE</definedName>
    <definedName name="QBREPORTCOMPARECOL_GROSSMARGIN" localSheetId="2">FALSE</definedName>
    <definedName name="QBREPORTCOMPARECOL_GROSSMARGIN" localSheetId="0">FALSE</definedName>
    <definedName name="QBREPORTCOMPARECOL_GROSSMARGIN" localSheetId="1">FALSE</definedName>
    <definedName name="QBREPORTCOMPARECOL_GROSSMARGIN" localSheetId="3">FALSE</definedName>
    <definedName name="QBREPORTCOMPARECOL_GROSSMARGIN" localSheetId="4">FALSE</definedName>
    <definedName name="QBREPORTCOMPARECOL_GROSSMARGINPCT" localSheetId="2">FALSE</definedName>
    <definedName name="QBREPORTCOMPARECOL_GROSSMARGINPCT" localSheetId="0">FALSE</definedName>
    <definedName name="QBREPORTCOMPARECOL_GROSSMARGINPCT" localSheetId="1">FALSE</definedName>
    <definedName name="QBREPORTCOMPARECOL_GROSSMARGINPCT" localSheetId="3">FALSE</definedName>
    <definedName name="QBREPORTCOMPARECOL_GROSSMARGINPCT" localSheetId="4">FALSE</definedName>
    <definedName name="QBREPORTCOMPARECOL_HOURS" localSheetId="2">FALSE</definedName>
    <definedName name="QBREPORTCOMPARECOL_HOURS" localSheetId="0">FALSE</definedName>
    <definedName name="QBREPORTCOMPARECOL_HOURS" localSheetId="1">FALSE</definedName>
    <definedName name="QBREPORTCOMPARECOL_HOURS" localSheetId="3">FALSE</definedName>
    <definedName name="QBREPORTCOMPARECOL_HOURS" localSheetId="4">FALSE</definedName>
    <definedName name="QBREPORTCOMPARECOL_PCTCOL" localSheetId="2">FALSE</definedName>
    <definedName name="QBREPORTCOMPARECOL_PCTCOL" localSheetId="0">FALSE</definedName>
    <definedName name="QBREPORTCOMPARECOL_PCTCOL" localSheetId="1">FALSE</definedName>
    <definedName name="QBREPORTCOMPARECOL_PCTCOL" localSheetId="3">FALSE</definedName>
    <definedName name="QBREPORTCOMPARECOL_PCTCOL" localSheetId="4">FALSE</definedName>
    <definedName name="QBREPORTCOMPARECOL_PCTEXPENSE" localSheetId="2">FALSE</definedName>
    <definedName name="QBREPORTCOMPARECOL_PCTEXPENSE" localSheetId="0">FALSE</definedName>
    <definedName name="QBREPORTCOMPARECOL_PCTEXPENSE" localSheetId="1">FALSE</definedName>
    <definedName name="QBREPORTCOMPARECOL_PCTEXPENSE" localSheetId="3">FALSE</definedName>
    <definedName name="QBREPORTCOMPARECOL_PCTEXPENSE" localSheetId="4">FALSE</definedName>
    <definedName name="QBREPORTCOMPARECOL_PCTINCOME" localSheetId="2">FALSE</definedName>
    <definedName name="QBREPORTCOMPARECOL_PCTINCOME" localSheetId="0">FALSE</definedName>
    <definedName name="QBREPORTCOMPARECOL_PCTINCOME" localSheetId="1">FALSE</definedName>
    <definedName name="QBREPORTCOMPARECOL_PCTINCOME" localSheetId="3">FALSE</definedName>
    <definedName name="QBREPORTCOMPARECOL_PCTINCOME" localSheetId="4">FALSE</definedName>
    <definedName name="QBREPORTCOMPARECOL_PCTOFSALES" localSheetId="2">FALSE</definedName>
    <definedName name="QBREPORTCOMPARECOL_PCTOFSALES" localSheetId="0">FALSE</definedName>
    <definedName name="QBREPORTCOMPARECOL_PCTOFSALES" localSheetId="1">FALSE</definedName>
    <definedName name="QBREPORTCOMPARECOL_PCTOFSALES" localSheetId="3">FALSE</definedName>
    <definedName name="QBREPORTCOMPARECOL_PCTOFSALES" localSheetId="4">FALSE</definedName>
    <definedName name="QBREPORTCOMPARECOL_PCTROW" localSheetId="2">FALSE</definedName>
    <definedName name="QBREPORTCOMPARECOL_PCTROW" localSheetId="0">FALSE</definedName>
    <definedName name="QBREPORTCOMPARECOL_PCTROW" localSheetId="1">FALSE</definedName>
    <definedName name="QBREPORTCOMPARECOL_PCTROW" localSheetId="3">FALSE</definedName>
    <definedName name="QBREPORTCOMPARECOL_PCTROW" localSheetId="4">FALSE</definedName>
    <definedName name="QBREPORTCOMPARECOL_PPDIFF" localSheetId="2">FALSE</definedName>
    <definedName name="QBREPORTCOMPARECOL_PPDIFF" localSheetId="0">FALSE</definedName>
    <definedName name="QBREPORTCOMPARECOL_PPDIFF" localSheetId="1">FALSE</definedName>
    <definedName name="QBREPORTCOMPARECOL_PPDIFF" localSheetId="3">FALSE</definedName>
    <definedName name="QBREPORTCOMPARECOL_PPDIFF" localSheetId="4">FALSE</definedName>
    <definedName name="QBREPORTCOMPARECOL_PPPCT" localSheetId="2">FALSE</definedName>
    <definedName name="QBREPORTCOMPARECOL_PPPCT" localSheetId="0">FALSE</definedName>
    <definedName name="QBREPORTCOMPARECOL_PPPCT" localSheetId="1">FALSE</definedName>
    <definedName name="QBREPORTCOMPARECOL_PPPCT" localSheetId="3">FALSE</definedName>
    <definedName name="QBREPORTCOMPARECOL_PPPCT" localSheetId="4">FALSE</definedName>
    <definedName name="QBREPORTCOMPARECOL_PREVPERIOD" localSheetId="2">FALSE</definedName>
    <definedName name="QBREPORTCOMPARECOL_PREVPERIOD" localSheetId="0">FALSE</definedName>
    <definedName name="QBREPORTCOMPARECOL_PREVPERIOD" localSheetId="1">FALSE</definedName>
    <definedName name="QBREPORTCOMPARECOL_PREVPERIOD" localSheetId="3">FALSE</definedName>
    <definedName name="QBREPORTCOMPARECOL_PREVPERIOD" localSheetId="4">FALSE</definedName>
    <definedName name="QBREPORTCOMPARECOL_PREVYEAR" localSheetId="2">FALSE</definedName>
    <definedName name="QBREPORTCOMPARECOL_PREVYEAR" localSheetId="0">TRUE</definedName>
    <definedName name="QBREPORTCOMPARECOL_PREVYEAR" localSheetId="1">TRUE</definedName>
    <definedName name="QBREPORTCOMPARECOL_PREVYEAR" localSheetId="3">TRUE</definedName>
    <definedName name="QBREPORTCOMPARECOL_PREVYEAR" localSheetId="4">FALSE</definedName>
    <definedName name="QBREPORTCOMPARECOL_PYDIFF" localSheetId="2">FALSE</definedName>
    <definedName name="QBREPORTCOMPARECOL_PYDIFF" localSheetId="0">FALSE</definedName>
    <definedName name="QBREPORTCOMPARECOL_PYDIFF" localSheetId="1">TRUE</definedName>
    <definedName name="QBREPORTCOMPARECOL_PYDIFF" localSheetId="3">TRUE</definedName>
    <definedName name="QBREPORTCOMPARECOL_PYDIFF" localSheetId="4">FALSE</definedName>
    <definedName name="QBREPORTCOMPARECOL_PYPCT" localSheetId="2">FALSE</definedName>
    <definedName name="QBREPORTCOMPARECOL_PYPCT" localSheetId="0">FALSE</definedName>
    <definedName name="QBREPORTCOMPARECOL_PYPCT" localSheetId="1">TRUE</definedName>
    <definedName name="QBREPORTCOMPARECOL_PYPCT" localSheetId="3">TRUE</definedName>
    <definedName name="QBREPORTCOMPARECOL_PYPCT" localSheetId="4">FALSE</definedName>
    <definedName name="QBREPORTCOMPARECOL_QTY" localSheetId="2">FALSE</definedName>
    <definedName name="QBREPORTCOMPARECOL_QTY" localSheetId="0">FALSE</definedName>
    <definedName name="QBREPORTCOMPARECOL_QTY" localSheetId="1">FALSE</definedName>
    <definedName name="QBREPORTCOMPARECOL_QTY" localSheetId="3">FALSE</definedName>
    <definedName name="QBREPORTCOMPARECOL_QTY" localSheetId="4">FALSE</definedName>
    <definedName name="QBREPORTCOMPARECOL_RATE" localSheetId="2">FALSE</definedName>
    <definedName name="QBREPORTCOMPARECOL_RATE" localSheetId="0">FALSE</definedName>
    <definedName name="QBREPORTCOMPARECOL_RATE" localSheetId="1">FALSE</definedName>
    <definedName name="QBREPORTCOMPARECOL_RATE" localSheetId="3">FALSE</definedName>
    <definedName name="QBREPORTCOMPARECOL_RATE" localSheetId="4">FALSE</definedName>
    <definedName name="QBREPORTCOMPARECOL_TRIPBILLEDMILES" localSheetId="2">FALSE</definedName>
    <definedName name="QBREPORTCOMPARECOL_TRIPBILLEDMILES" localSheetId="0">FALSE</definedName>
    <definedName name="QBREPORTCOMPARECOL_TRIPBILLEDMILES" localSheetId="1">FALSE</definedName>
    <definedName name="QBREPORTCOMPARECOL_TRIPBILLEDMILES" localSheetId="3">FALSE</definedName>
    <definedName name="QBREPORTCOMPARECOL_TRIPBILLEDMILES" localSheetId="4">FALSE</definedName>
    <definedName name="QBREPORTCOMPARECOL_TRIPBILLINGAMOUNT" localSheetId="2">FALSE</definedName>
    <definedName name="QBREPORTCOMPARECOL_TRIPBILLINGAMOUNT" localSheetId="0">FALSE</definedName>
    <definedName name="QBREPORTCOMPARECOL_TRIPBILLINGAMOUNT" localSheetId="1">FALSE</definedName>
    <definedName name="QBREPORTCOMPARECOL_TRIPBILLINGAMOUNT" localSheetId="3">FALSE</definedName>
    <definedName name="QBREPORTCOMPARECOL_TRIPBILLINGAMOUNT" localSheetId="4">FALSE</definedName>
    <definedName name="QBREPORTCOMPARECOL_TRIPMILES" localSheetId="2">FALSE</definedName>
    <definedName name="QBREPORTCOMPARECOL_TRIPMILES" localSheetId="0">FALSE</definedName>
    <definedName name="QBREPORTCOMPARECOL_TRIPMILES" localSheetId="1">FALSE</definedName>
    <definedName name="QBREPORTCOMPARECOL_TRIPMILES" localSheetId="3">FALSE</definedName>
    <definedName name="QBREPORTCOMPARECOL_TRIPMILES" localSheetId="4">FALSE</definedName>
    <definedName name="QBREPORTCOMPARECOL_TRIPNOTBILLABLEMILES" localSheetId="2">FALSE</definedName>
    <definedName name="QBREPORTCOMPARECOL_TRIPNOTBILLABLEMILES" localSheetId="0">FALSE</definedName>
    <definedName name="QBREPORTCOMPARECOL_TRIPNOTBILLABLEMILES" localSheetId="1">FALSE</definedName>
    <definedName name="QBREPORTCOMPARECOL_TRIPNOTBILLABLEMILES" localSheetId="3">FALSE</definedName>
    <definedName name="QBREPORTCOMPARECOL_TRIPNOTBILLABLEMILES" localSheetId="4">FALSE</definedName>
    <definedName name="QBREPORTCOMPARECOL_TRIPTAXDEDUCTIBLEAMOUNT" localSheetId="2">FALSE</definedName>
    <definedName name="QBREPORTCOMPARECOL_TRIPTAXDEDUCTIBLEAMOUNT" localSheetId="0">FALSE</definedName>
    <definedName name="QBREPORTCOMPARECOL_TRIPTAXDEDUCTIBLEAMOUNT" localSheetId="1">FALSE</definedName>
    <definedName name="QBREPORTCOMPARECOL_TRIPTAXDEDUCTIBLEAMOUNT" localSheetId="3">FALSE</definedName>
    <definedName name="QBREPORTCOMPARECOL_TRIPTAXDEDUCTIBLEAMOUNT" localSheetId="4">FALSE</definedName>
    <definedName name="QBREPORTCOMPARECOL_TRIPUNBILLEDMILES" localSheetId="2">FALSE</definedName>
    <definedName name="QBREPORTCOMPARECOL_TRIPUNBILLEDMILES" localSheetId="0">FALSE</definedName>
    <definedName name="QBREPORTCOMPARECOL_TRIPUNBILLEDMILES" localSheetId="1">FALSE</definedName>
    <definedName name="QBREPORTCOMPARECOL_TRIPUNBILLEDMILES" localSheetId="3">FALSE</definedName>
    <definedName name="QBREPORTCOMPARECOL_TRIPUNBILLEDMILES" localSheetId="4">FALSE</definedName>
    <definedName name="QBREPORTCOMPARECOL_YTD" localSheetId="2">FALSE</definedName>
    <definedName name="QBREPORTCOMPARECOL_YTD" localSheetId="0">FALSE</definedName>
    <definedName name="QBREPORTCOMPARECOL_YTD" localSheetId="1">FALSE</definedName>
    <definedName name="QBREPORTCOMPARECOL_YTD" localSheetId="3">FALSE</definedName>
    <definedName name="QBREPORTCOMPARECOL_YTD" localSheetId="4">FALSE</definedName>
    <definedName name="QBREPORTCOMPARECOL_YTDBUDGET" localSheetId="2">FALSE</definedName>
    <definedName name="QBREPORTCOMPARECOL_YTDBUDGET" localSheetId="0">FALSE</definedName>
    <definedName name="QBREPORTCOMPARECOL_YTDBUDGET" localSheetId="1">FALSE</definedName>
    <definedName name="QBREPORTCOMPARECOL_YTDBUDGET" localSheetId="3">FALSE</definedName>
    <definedName name="QBREPORTCOMPARECOL_YTDBUDGET" localSheetId="4">FALSE</definedName>
    <definedName name="QBREPORTCOMPARECOL_YTDPCT" localSheetId="2">FALSE</definedName>
    <definedName name="QBREPORTCOMPARECOL_YTDPCT" localSheetId="0">FALSE</definedName>
    <definedName name="QBREPORTCOMPARECOL_YTDPCT" localSheetId="1">FALSE</definedName>
    <definedName name="QBREPORTCOMPARECOL_YTDPCT" localSheetId="3">FALSE</definedName>
    <definedName name="QBREPORTCOMPARECOL_YTDPCT" localSheetId="4">FALSE</definedName>
    <definedName name="QBREPORTROWAXIS" localSheetId="2">11</definedName>
    <definedName name="QBREPORTROWAXIS" localSheetId="0">9</definedName>
    <definedName name="QBREPORTROWAXIS" localSheetId="1">11</definedName>
    <definedName name="QBREPORTROWAXIS" localSheetId="3">11</definedName>
    <definedName name="QBREPORTROWAXIS" localSheetId="4">43</definedName>
    <definedName name="QBREPORTSUBCOLAXIS" localSheetId="2">24</definedName>
    <definedName name="QBREPORTSUBCOLAXIS" localSheetId="0">24</definedName>
    <definedName name="QBREPORTSUBCOLAXIS" localSheetId="1">24</definedName>
    <definedName name="QBREPORTSUBCOLAXIS" localSheetId="3">24</definedName>
    <definedName name="QBREPORTSUBCOLAXIS" localSheetId="4">0</definedName>
    <definedName name="QBREPORTTYPE" localSheetId="2">288</definedName>
    <definedName name="QBREPORTTYPE" localSheetId="0">5</definedName>
    <definedName name="QBREPORTTYPE" localSheetId="1">0</definedName>
    <definedName name="QBREPORTTYPE" localSheetId="3">0</definedName>
    <definedName name="QBREPORTTYPE" localSheetId="4">45</definedName>
    <definedName name="QBROWHEADERS" localSheetId="2">5</definedName>
    <definedName name="QBROWHEADERS" localSheetId="0">5</definedName>
    <definedName name="QBROWHEADERS" localSheetId="1">5</definedName>
    <definedName name="QBROWHEADERS" localSheetId="3">7</definedName>
    <definedName name="QBROWHEADERS" localSheetId="4">2</definedName>
    <definedName name="QBSTARTDATE" localSheetId="2">20140101</definedName>
    <definedName name="QBSTARTDATE" localSheetId="0">20141101</definedName>
    <definedName name="QBSTARTDATE" localSheetId="1">20140101</definedName>
    <definedName name="QBSTARTDATE" localSheetId="3">20140101</definedName>
    <definedName name="QBSTARTDATE" localSheetId="4">20141130</definedName>
  </definedNames>
  <calcPr calcId="152511" concurrentCalc="0"/>
</workbook>
</file>

<file path=xl/calcChain.xml><?xml version="1.0" encoding="utf-8"?>
<calcChain xmlns="http://schemas.openxmlformats.org/spreadsheetml/2006/main">
  <c r="O8" i="52" l="1"/>
  <c r="O7" i="52"/>
  <c r="N21" i="51"/>
  <c r="L21" i="51"/>
  <c r="J21" i="51"/>
  <c r="H21" i="51"/>
  <c r="N20" i="51"/>
  <c r="L20" i="51"/>
  <c r="J20" i="51"/>
  <c r="H20" i="51"/>
  <c r="N19" i="51"/>
  <c r="L19" i="51"/>
  <c r="J19" i="51"/>
  <c r="H19" i="51"/>
  <c r="N18" i="51"/>
  <c r="L18" i="51"/>
  <c r="J18" i="51"/>
  <c r="H18" i="51"/>
  <c r="N17" i="51"/>
  <c r="L17" i="51"/>
  <c r="N16" i="51"/>
  <c r="L16" i="51"/>
  <c r="N15" i="51"/>
  <c r="L15" i="51"/>
  <c r="N14" i="51"/>
  <c r="L14" i="51"/>
  <c r="J14" i="51"/>
  <c r="H14" i="51"/>
  <c r="N13" i="51"/>
  <c r="L13" i="51"/>
  <c r="N12" i="51"/>
  <c r="L12" i="51"/>
  <c r="N10" i="51"/>
  <c r="L10" i="51"/>
  <c r="N9" i="51"/>
  <c r="L9" i="51"/>
  <c r="L46" i="50"/>
  <c r="J46" i="50"/>
  <c r="H46" i="50"/>
  <c r="F46" i="50"/>
  <c r="L45" i="50"/>
  <c r="J45" i="50"/>
  <c r="H45" i="50"/>
  <c r="F45" i="50"/>
  <c r="L44" i="50"/>
  <c r="J44" i="50"/>
  <c r="H44" i="50"/>
  <c r="F44" i="50"/>
  <c r="L43" i="50"/>
  <c r="J43" i="50"/>
  <c r="L42" i="50"/>
  <c r="J42" i="50"/>
  <c r="L41" i="50"/>
  <c r="J41" i="50"/>
  <c r="L37" i="50"/>
  <c r="J37" i="50"/>
  <c r="H37" i="50"/>
  <c r="F37" i="50"/>
  <c r="L36" i="50"/>
  <c r="J36" i="50"/>
  <c r="H36" i="50"/>
  <c r="F36" i="50"/>
  <c r="L35" i="50"/>
  <c r="J35" i="50"/>
  <c r="L34" i="50"/>
  <c r="J34" i="50"/>
  <c r="L32" i="50"/>
  <c r="J32" i="50"/>
  <c r="L30" i="50"/>
  <c r="J30" i="50"/>
  <c r="L29" i="50"/>
  <c r="J29" i="50"/>
  <c r="L28" i="50"/>
  <c r="J28" i="50"/>
  <c r="L27" i="50"/>
  <c r="J27" i="50"/>
  <c r="L26" i="50"/>
  <c r="J26" i="50"/>
  <c r="L25" i="50"/>
  <c r="J25" i="50"/>
  <c r="L24" i="50"/>
  <c r="J24" i="50"/>
  <c r="L23" i="50"/>
  <c r="J23" i="50"/>
  <c r="L22" i="50"/>
  <c r="J22" i="50"/>
  <c r="L21" i="50"/>
  <c r="J21" i="50"/>
  <c r="L20" i="50"/>
  <c r="J20" i="50"/>
  <c r="L19" i="50"/>
  <c r="J19" i="50"/>
  <c r="L18" i="50"/>
  <c r="J18" i="50"/>
  <c r="L17" i="50"/>
  <c r="J17" i="50"/>
  <c r="L16" i="50"/>
  <c r="J16" i="50"/>
  <c r="L13" i="50"/>
  <c r="J13" i="50"/>
  <c r="H13" i="50"/>
  <c r="F13" i="50"/>
  <c r="L12" i="50"/>
  <c r="J12" i="50"/>
  <c r="H12" i="50"/>
  <c r="F12" i="50"/>
  <c r="L11" i="50"/>
  <c r="J11" i="50"/>
  <c r="L10" i="50"/>
  <c r="J10" i="50"/>
  <c r="L9" i="50"/>
  <c r="J9" i="50"/>
  <c r="L8" i="50"/>
  <c r="J8" i="50"/>
  <c r="L48" i="49"/>
  <c r="J48" i="49"/>
  <c r="H48" i="49"/>
  <c r="F48" i="49"/>
  <c r="L47" i="49"/>
  <c r="J47" i="49"/>
  <c r="H47" i="49"/>
  <c r="F47" i="49"/>
  <c r="L46" i="49"/>
  <c r="J46" i="49"/>
  <c r="H46" i="49"/>
  <c r="F46" i="49"/>
  <c r="L45" i="49"/>
  <c r="J45" i="49"/>
  <c r="L44" i="49"/>
  <c r="J44" i="49"/>
  <c r="L43" i="49"/>
  <c r="J43" i="49"/>
  <c r="L42" i="49"/>
  <c r="J42" i="49"/>
  <c r="L39" i="49"/>
  <c r="J39" i="49"/>
  <c r="H39" i="49"/>
  <c r="F39" i="49"/>
  <c r="L38" i="49"/>
  <c r="J38" i="49"/>
  <c r="H38" i="49"/>
  <c r="F38" i="49"/>
  <c r="L37" i="49"/>
  <c r="J37" i="49"/>
  <c r="L36" i="49"/>
  <c r="J36" i="49"/>
  <c r="L35" i="49"/>
  <c r="J35" i="49"/>
  <c r="L34" i="49"/>
  <c r="J34" i="49"/>
  <c r="L33" i="49"/>
  <c r="J33" i="49"/>
  <c r="L32" i="49"/>
  <c r="J32" i="49"/>
  <c r="L31" i="49"/>
  <c r="J31" i="49"/>
  <c r="L30" i="49"/>
  <c r="J30" i="49"/>
  <c r="L29" i="49"/>
  <c r="J29" i="49"/>
  <c r="L28" i="49"/>
  <c r="J28" i="49"/>
  <c r="L27" i="49"/>
  <c r="J27" i="49"/>
  <c r="L26" i="49"/>
  <c r="J26" i="49"/>
  <c r="L25" i="49"/>
  <c r="J25" i="49"/>
  <c r="L24" i="49"/>
  <c r="J24" i="49"/>
  <c r="L23" i="49"/>
  <c r="J23" i="49"/>
  <c r="L22" i="49"/>
  <c r="J22" i="49"/>
  <c r="L21" i="49"/>
  <c r="J21" i="49"/>
  <c r="L20" i="49"/>
  <c r="J20" i="49"/>
  <c r="L19" i="49"/>
  <c r="J19" i="49"/>
  <c r="L18" i="49"/>
  <c r="J18" i="49"/>
  <c r="L17" i="49"/>
  <c r="J17" i="49"/>
  <c r="L16" i="49"/>
  <c r="J16" i="49"/>
  <c r="L14" i="49"/>
  <c r="J14" i="49"/>
  <c r="H14" i="49"/>
  <c r="F14" i="49"/>
  <c r="L13" i="49"/>
  <c r="J13" i="49"/>
  <c r="H13" i="49"/>
  <c r="F13" i="49"/>
  <c r="L12" i="49"/>
  <c r="J12" i="49"/>
  <c r="L11" i="49"/>
  <c r="J11" i="49"/>
  <c r="L10" i="49"/>
  <c r="J10" i="49"/>
  <c r="L9" i="49"/>
  <c r="J9" i="49"/>
  <c r="L8" i="49"/>
  <c r="J8" i="49"/>
  <c r="H54" i="48"/>
  <c r="F54" i="48"/>
  <c r="H52" i="48"/>
  <c r="F52" i="48"/>
  <c r="H50" i="48"/>
  <c r="F50" i="48"/>
  <c r="H49" i="48"/>
  <c r="F49" i="48"/>
  <c r="H40" i="48"/>
  <c r="F40" i="48"/>
  <c r="H37" i="48"/>
  <c r="F37" i="48"/>
  <c r="H31" i="48"/>
  <c r="F31" i="48"/>
  <c r="H30" i="48"/>
  <c r="F30" i="48"/>
  <c r="H26" i="48"/>
  <c r="F26" i="48"/>
  <c r="H22" i="48"/>
  <c r="F22" i="48"/>
  <c r="H21" i="48"/>
  <c r="F21" i="48"/>
  <c r="H17" i="48"/>
  <c r="F17" i="48"/>
  <c r="H14" i="48"/>
  <c r="F14" i="48"/>
</calcChain>
</file>

<file path=xl/sharedStrings.xml><?xml version="1.0" encoding="utf-8"?>
<sst xmlns="http://schemas.openxmlformats.org/spreadsheetml/2006/main" count="228" uniqueCount="163">
  <si>
    <t>ASSETS</t>
  </si>
  <si>
    <t>Current Assets</t>
  </si>
  <si>
    <t>Checking/Savings</t>
  </si>
  <si>
    <t>Total Checking/Savings</t>
  </si>
  <si>
    <t>Accounts Receivable</t>
  </si>
  <si>
    <t>Total Accounts Receivable</t>
  </si>
  <si>
    <t>Other Current Assets</t>
  </si>
  <si>
    <t>Total Other Current Assets</t>
  </si>
  <si>
    <t>Total Current Assets</t>
  </si>
  <si>
    <t>Fixed Assets</t>
  </si>
  <si>
    <t>Total Fixed Assets</t>
  </si>
  <si>
    <t>Other Assets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</si>
  <si>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</si>
  <si>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</si>
  <si>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</si>
  <si>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</si>
  <si>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</si>
  <si>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</si>
  <si>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Credit Cards</t>
  </si>
  <si>
    <t>Other Current Liabilities</t>
  </si>
  <si>
    <t>Total Other Current Liabilities</t>
  </si>
  <si>
    <t>Total Current Liabilities</t>
  </si>
  <si>
    <t>Long Term Liabilities</t>
  </si>
  <si>
    <t>Total Liabilities</t>
  </si>
  <si>
    <t>Equity</t>
  </si>
  <si>
    <t>Net Income</t>
  </si>
  <si>
    <t>TOTAL LIABILITIES &amp; EQUITY</t>
  </si>
  <si>
    <t>Ordinary Income/Expense</t>
  </si>
  <si>
    <t>Income</t>
  </si>
  <si>
    <t>4100.0 · Member dues</t>
  </si>
  <si>
    <t>4110.0 · Conference and training income</t>
  </si>
  <si>
    <t>4600.0 · Grant Income</t>
  </si>
  <si>
    <t>4960.0 · Miscellaneous Income</t>
  </si>
  <si>
    <t>Total Income</t>
  </si>
  <si>
    <t>Gross Profit</t>
  </si>
  <si>
    <t>Expense</t>
  </si>
  <si>
    <t>5201.0 · Employee Training Expense</t>
  </si>
  <si>
    <t>5203.0 · Utilities</t>
  </si>
  <si>
    <t>5205.0 · Real Estate Taxes</t>
  </si>
  <si>
    <t>5700.0 · Grant Exp</t>
  </si>
  <si>
    <t>6200.0 · Insurance</t>
  </si>
  <si>
    <t>6210.0 · Travel, meals and entertainment</t>
  </si>
  <si>
    <t>6220.0 · Office supplies and expense</t>
  </si>
  <si>
    <t>6290.0 · Payroll Expenses</t>
  </si>
  <si>
    <t>6310.0 · Conferences and training</t>
  </si>
  <si>
    <t>6350.0 · Lobbying Expense</t>
  </si>
  <si>
    <t>6400.0 · Legal and professional fees</t>
  </si>
  <si>
    <t>6520.0 · Board Expense</t>
  </si>
  <si>
    <t>6530.0 · Depreciation Expense</t>
  </si>
  <si>
    <t>6550.0 · Dues &amp; Subscriptions</t>
  </si>
  <si>
    <t>6560.0 · Equipment Lease</t>
  </si>
  <si>
    <t>6610.0 · Telephone Expense</t>
  </si>
  <si>
    <t>6800.0 · Bad Debt (Recovery) Expense</t>
  </si>
  <si>
    <t>Total Expense</t>
  </si>
  <si>
    <t>Net Ordinary Income</t>
  </si>
  <si>
    <t>Other Income/Expense</t>
  </si>
  <si>
    <t>Other Income</t>
  </si>
  <si>
    <t>7200.0 · Inter-Agency Charges</t>
  </si>
  <si>
    <t>7300.0 · OPRA investment income</t>
  </si>
  <si>
    <t>7400.0 · Foundation investment income</t>
  </si>
  <si>
    <t>Total Other Income</t>
  </si>
  <si>
    <t>Net Other Income</t>
  </si>
  <si>
    <t>Budget</t>
  </si>
  <si>
    <t>$ Over Budget</t>
  </si>
  <si>
    <t>% of Budget</t>
  </si>
  <si>
    <t>Comments</t>
  </si>
  <si>
    <t>1030.0 · Petty Cash</t>
  </si>
  <si>
    <t>1041.0 · Cash - OPRA Investments</t>
  </si>
  <si>
    <t>1043.0 · Cash - Huntington Checking</t>
  </si>
  <si>
    <t>1050.0 · Cash - OPRA Properties</t>
  </si>
  <si>
    <t>1070.0 · Cash - OPRA Foundation</t>
  </si>
  <si>
    <t>1200.0 · Accounts Receivable</t>
  </si>
  <si>
    <t>1400.0 · Prepaid Expenses</t>
  </si>
  <si>
    <t>1600.0 · Intercompany - Due To/From</t>
  </si>
  <si>
    <t>1500.0 · Property - cost</t>
  </si>
  <si>
    <t>1510.0 · Accumulated depreciation</t>
  </si>
  <si>
    <t>1530.0 · Investments - OPRA</t>
  </si>
  <si>
    <t>1540.0 · Investments-Foundation</t>
  </si>
  <si>
    <t>2100.0 · Accounts Payable - Trade</t>
  </si>
  <si>
    <t>Total Accounts Payable</t>
  </si>
  <si>
    <t>2113.0 · Elan Credit Card</t>
  </si>
  <si>
    <t>Total Credit Cards</t>
  </si>
  <si>
    <t>2230.0 · Accrued Real Estate Taxes</t>
  </si>
  <si>
    <t>2550.0 · Accrued legal fees</t>
  </si>
  <si>
    <t>2556.0 · Payroll Withholding</t>
  </si>
  <si>
    <t>2564.0 · Accrued Vacation</t>
  </si>
  <si>
    <t>2570.0 · Deferred Membership Dues</t>
  </si>
  <si>
    <t>2588.0 · Current Portion Long Term Debt</t>
  </si>
  <si>
    <t>7100.0 · LLC interest income</t>
  </si>
  <si>
    <t>$ Change</t>
  </si>
  <si>
    <t>% Change</t>
  </si>
  <si>
    <t>OPRA can only invoice DODD for Tuller Consulting fees</t>
  </si>
  <si>
    <t>Ohio Provider Resource Association</t>
  </si>
  <si>
    <t>Consolidated Statement of Financial Position</t>
  </si>
  <si>
    <t>Consolidated Statement of Activities</t>
  </si>
  <si>
    <t>5650.0 · DD Council Grant expenses</t>
  </si>
  <si>
    <t>Profit &amp; Loss Budget vs. Actual</t>
  </si>
  <si>
    <t>Did not hire new positions until later in the year.</t>
  </si>
  <si>
    <t>Purchased 7 Dell notebooks for conferences and 2 Apple notebooks.</t>
  </si>
  <si>
    <t>Monthly retainer.</t>
  </si>
  <si>
    <t>6600.0 · PAC Expenses</t>
  </si>
  <si>
    <t>6700.0 · Interest Expense</t>
  </si>
  <si>
    <t>Success Group and Government Solutions Group new in 2014.</t>
  </si>
  <si>
    <t>Waiver Pilot Expenses</t>
  </si>
  <si>
    <t>This will fluctuate during the year as the FMV changes.</t>
  </si>
  <si>
    <t>6410.0 · Accounting Services</t>
  </si>
  <si>
    <t>6420.0 · Computer Services</t>
  </si>
  <si>
    <t>6430.0 · Legal Fees</t>
  </si>
  <si>
    <t>6430.1 · Member Benefit Fees</t>
  </si>
  <si>
    <t>6430.0 · Legal Fees - Other</t>
  </si>
  <si>
    <t>Total 6430.0 · Legal Fees</t>
  </si>
  <si>
    <t>6450.0 · Professional Fees</t>
  </si>
  <si>
    <t>6460.0 · Payroll Services</t>
  </si>
  <si>
    <t>6470.0 · Temporary Office Support</t>
  </si>
  <si>
    <t>Total 6400.0 · Legal and professional fees</t>
  </si>
  <si>
    <t>Benefits of using monthly retainer</t>
  </si>
  <si>
    <t>Reduction in Vorys and Bradyware &amp; Co expenses</t>
  </si>
  <si>
    <t xml:space="preserve">Spring Conference &amp; Administrative help. </t>
  </si>
  <si>
    <t>McManus fieldwork invoice $12k.  Includes Pete Thompson in 2014.</t>
  </si>
  <si>
    <t>A/R - Over 90 days</t>
  </si>
  <si>
    <t>Date</t>
  </si>
  <si>
    <t>Num</t>
  </si>
  <si>
    <t>Account</t>
  </si>
  <si>
    <t>Aging</t>
  </si>
  <si>
    <t>Open Balance</t>
  </si>
  <si>
    <t>TOTAL</t>
  </si>
  <si>
    <t>1200.2 · AR - Conferences and Trainings</t>
  </si>
  <si>
    <t>4400.0 · Royalties, Marketing, Etc.</t>
  </si>
  <si>
    <t>6690.0 · Reconciliation Discrepancies</t>
  </si>
  <si>
    <t>Had several repairs and purchases in 2013 as compared to 2014.</t>
  </si>
  <si>
    <t>New video conferencing expenses (at least $1,500 per month)</t>
  </si>
  <si>
    <t>The budget was based on PAC expenses in Misc.</t>
  </si>
  <si>
    <t>See "Legal and Professional Fees" tab</t>
  </si>
  <si>
    <t>2014 Projected Rev $1,350,000</t>
  </si>
  <si>
    <t>40th Anniversary expenses and increased conference expenses</t>
  </si>
  <si>
    <t>This a huge difference between 2013 and 2014.</t>
  </si>
  <si>
    <t>Increase travel expenses in 2014 as compared to 2013.</t>
  </si>
  <si>
    <t>Overall, more expenses for the Spring Conference and 40th Anniversary in 2014.</t>
  </si>
  <si>
    <t>Mainly due to Temporary office support ($15k) and additional legal bills ($20k).</t>
  </si>
  <si>
    <t>Big difference between budget and actual investment income for OPRA Investments.</t>
  </si>
  <si>
    <t>Ordinary income is below budget</t>
  </si>
  <si>
    <t>TBC Services (The Billing Connection,Inc)</t>
  </si>
  <si>
    <t>Total TBC Services (The Billing Connection,Inc)</t>
  </si>
  <si>
    <t>10339</t>
  </si>
  <si>
    <t>As of November 30, 2014</t>
  </si>
  <si>
    <t>Nov 30, 14</t>
  </si>
  <si>
    <t>Nov 30, 13</t>
  </si>
  <si>
    <t>2572.0 · Deferred Income-Conf&amp;Training</t>
  </si>
  <si>
    <t>Overall increase in cash balance in 2014 as compared to 2013.</t>
  </si>
  <si>
    <t>Collections have been better in 2014 as compared to 2013.</t>
  </si>
  <si>
    <t>January through November 2014</t>
  </si>
  <si>
    <t>Jan - Nov 14</t>
  </si>
  <si>
    <t>Jan - Nov 13</t>
  </si>
  <si>
    <t>5010.0 · ChronoEngineering Expenses</t>
  </si>
  <si>
    <t>Spring &amp; Fall Conference down $24k</t>
  </si>
  <si>
    <t>Did not have Leslie or Sarah on the payroll in 2014, but picked up Jason and Mark W.</t>
  </si>
  <si>
    <t>Board Retreat in December this year</t>
  </si>
  <si>
    <t>There was a drop in the 2014 Spring and Fall conference income.</t>
  </si>
  <si>
    <t>Actual dues will be higher than budget in 2014 by approx. $30k</t>
  </si>
  <si>
    <t>Budget includes Car Allowance of $19k, so we are over budget by about $15k.  Most of it comes from the employee retreat, Chicago trip and MD travel.</t>
  </si>
  <si>
    <t>Kept Vorys Advisors (Niehaus) all year instead of 6 months.</t>
  </si>
  <si>
    <t>Type</t>
  </si>
  <si>
    <t>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</si>
</sst>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%_);[Red]\(#,##0%\)"/>
    <numFmt numFmtId="165" formatCode="#,##0.0#%_);[Red]\(#,##0.0#%\)"/>
    <numFmt numFmtId="166" formatCode="mm/dd/yyyy"/>
    <numFmt numFmtId="167" formatCode="#,##0;\-#,##0"/>
    <numFmt numFmtId="168" formatCode="#,##0.00;\-#,##0.00"/>
  </numFmts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8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NumberFormat="1" applyFont="1"/>
    <xf numFmtId="0" fontId="0" fillId="0" borderId="0" xfId="0" applyNumberFormat="1"/>
    <xf numFmtId="49" fontId="2" fillId="0" borderId="0" xfId="0" applyNumberFormat="1" applyFont="1"/>
    <xf numFmtId="49" fontId="2" fillId="0" borderId="2" xfId="0" applyNumberFormat="1" applyFont="1" applyBorder="1" applyAlignment="1">
      <alignment horizontal="center"/>
    </xf>
    <xf numFmtId="40" fontId="3" fillId="0" borderId="0" xfId="0" applyNumberFormat="1" applyFont="1"/>
    <xf numFmtId="49" fontId="3" fillId="0" borderId="0" xfId="0" applyNumberFormat="1" applyFont="1"/>
    <xf numFmtId="0" fontId="2" fillId="0" borderId="0" xfId="0" applyNumberFormat="1" applyFont="1"/>
    <xf numFmtId="38" fontId="3" fillId="0" borderId="0" xfId="0" applyNumberFormat="1" applyFont="1"/>
    <xf numFmtId="164" fontId="3" fillId="0" borderId="0" xfId="0" applyNumberFormat="1" applyFont="1"/>
    <xf numFmtId="38" fontId="3" fillId="0" borderId="3" xfId="0" applyNumberFormat="1" applyFont="1" applyBorder="1"/>
    <xf numFmtId="38" fontId="3" fillId="0" borderId="0" xfId="0" applyNumberFormat="1" applyFont="1" applyBorder="1"/>
    <xf numFmtId="38" fontId="3" fillId="0" borderId="4" xfId="0" applyNumberFormat="1" applyFont="1" applyBorder="1"/>
    <xf numFmtId="164" fontId="3" fillId="0" borderId="0" xfId="0" applyNumberFormat="1" applyFont="1" applyBorder="1"/>
    <xf numFmtId="164" fontId="3" fillId="0" borderId="4" xfId="0" applyNumberFormat="1" applyFont="1" applyBorder="1"/>
    <xf numFmtId="38" fontId="3" fillId="0" borderId="5" xfId="0" applyNumberFormat="1" applyFont="1" applyBorder="1"/>
    <xf numFmtId="164" fontId="3" fillId="0" borderId="5" xfId="0" applyNumberFormat="1" applyFont="1" applyBorder="1"/>
    <xf numFmtId="38" fontId="2" fillId="0" borderId="6" xfId="0" applyNumberFormat="1" applyFont="1" applyBorder="1"/>
    <xf numFmtId="164" fontId="2" fillId="0" borderId="6" xfId="0" applyNumberFormat="1" applyFont="1" applyBorder="1"/>
    <xf numFmtId="0" fontId="1" fillId="0" borderId="0" xfId="0" applyFont="1"/>
    <xf numFmtId="0" fontId="0" fillId="0" borderId="0" xfId="0" applyAlignment="1">
      <alignment horizontal="center"/>
    </xf>
    <xf numFmtId="165" fontId="3" fillId="0" borderId="0" xfId="0" applyNumberFormat="1" applyFont="1"/>
    <xf numFmtId="38" fontId="2" fillId="0" borderId="0" xfId="0" applyNumberFormat="1" applyFont="1"/>
    <xf numFmtId="49" fontId="5" fillId="0" borderId="0" xfId="0" applyNumberFormat="1" applyFont="1" applyBorder="1" applyAlignment="1">
      <alignment horizontal="centerContinuous"/>
    </xf>
    <xf numFmtId="49" fontId="5" fillId="0" borderId="1" xfId="0" applyNumberFormat="1" applyFont="1" applyBorder="1" applyAlignment="1">
      <alignment horizontal="centerContinuous"/>
    </xf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NumberFormat="1" applyFont="1"/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center"/>
    </xf>
    <xf numFmtId="49" fontId="5" fillId="0" borderId="0" xfId="0" applyNumberFormat="1" applyFont="1"/>
    <xf numFmtId="49" fontId="2" fillId="0" borderId="1" xfId="0" applyNumberFormat="1" applyFont="1" applyBorder="1" applyAlignment="1">
      <alignment horizontal="center"/>
    </xf>
    <xf numFmtId="166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168" fontId="3" fillId="0" borderId="0" xfId="0" applyNumberFormat="1" applyFont="1" applyBorder="1"/>
    <xf numFmtId="168" fontId="3" fillId="0" borderId="5" xfId="0" applyNumberFormat="1" applyFont="1" applyBorder="1"/>
    <xf numFmtId="168" fontId="2" fillId="0" borderId="6" xfId="0" applyNumberFormat="1" applyFont="1" applyBorder="1"/>
    <xf numFmtId="166" fontId="4" fillId="0" borderId="0" xfId="0" applyNumberFormat="1" applyFont="1" applyAlignment="1">
      <alignment horizontal="right"/>
    </xf>
    <xf numFmtId="0" fontId="2" fillId="0" borderId="0" xfId="0" applyFont="1"/>
    <xf numFmtId="164" fontId="3" fillId="0" borderId="3" xfId="0" applyNumberFormat="1" applyFont="1" applyBorder="1"/>
    <xf numFmtId="0" fontId="5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8849" name="FILTER" hidden="1">
              <a:extLst>
                <a:ext uri="{63B3BB69-23CF-44E3-9099-C40C66FF867C}">
                  <a14:compatExt spid="_x0000_s78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8850" name="HEADER" hidden="1">
              <a:extLst>
                <a:ext uri="{63B3BB69-23CF-44E3-9099-C40C66FF867C}">
                  <a14:compatExt spid="_x0000_s78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83969" name="FILTER" hidden="1">
              <a:extLst>
                <a:ext uri="{63B3BB69-23CF-44E3-9099-C40C66FF867C}">
                  <a14:compatExt spid="_x0000_s83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83970" name="HEADER" hidden="1">
              <a:extLst>
                <a:ext uri="{63B3BB69-23CF-44E3-9099-C40C66FF867C}">
                  <a14:compatExt spid="_x0000_s83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88065" name="FILTER" hidden="1">
              <a:extLst>
                <a:ext uri="{63B3BB69-23CF-44E3-9099-C40C66FF867C}">
                  <a14:compatExt spid="_x0000_s88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88066" name="HEADER" hidden="1">
              <a:extLst>
                <a:ext uri="{63B3BB69-23CF-44E3-9099-C40C66FF867C}">
                  <a14:compatExt spid="_x0000_s88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91137" name="FILTER" hidden="1">
              <a:extLst>
                <a:ext uri="{63B3BB69-23CF-44E3-9099-C40C66FF867C}">
                  <a14:compatExt spid="_x0000_s9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91138" name="HEADER" hidden="1">
              <a:extLst>
                <a:ext uri="{63B3BB69-23CF-44E3-9099-C40C66FF867C}">
                  <a14:compatExt spid="_x0000_s9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171450</xdr:colOff>
          <xdr:row>1</xdr:row>
          <xdr:rowOff>28575</xdr:rowOff>
        </xdr:to>
        <xdr:sp macro="" textlink="">
          <xdr:nvSpPr>
            <xdr:cNvPr id="93185" name="FILTER" hidden="1">
              <a:extLst>
                <a:ext uri="{63B3BB69-23CF-44E3-9099-C40C66FF867C}">
                  <a14:compatExt spid="_x0000_s9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171450</xdr:colOff>
          <xdr:row>1</xdr:row>
          <xdr:rowOff>28575</xdr:rowOff>
        </xdr:to>
        <xdr:sp macro="" textlink="">
          <xdr:nvSpPr>
            <xdr:cNvPr id="93186" name="HEADER" hidden="1">
              <a:extLst>
                <a:ext uri="{63B3BB69-23CF-44E3-9099-C40C66FF867C}">
                  <a14:compatExt spid="_x0000_s9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8.xml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10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10.xml"/><Relationship Id="rId5" Type="http://schemas.openxmlformats.org/officeDocument/2006/relationships/image" Target="../media/image9.emf"/><Relationship Id="rId4" Type="http://schemas.openxmlformats.org/officeDocument/2006/relationships/control" Target="../activeX/activeX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J55"/>
  <sheetViews>
    <sheetView tabSelected="1" workbookViewId="0">
      <selection activeCell="J45" sqref="J45"/>
    </sheetView>
  </sheetViews>
  <sheetFormatPr defaultRowHeight="15" x14ac:dyDescent="0.25"/>
  <cols>
    <col min="1" max="4" width="3" style="1" customWidth="1"/>
    <col min="5" max="5" width="43" style="1" bestFit="1" customWidth="1"/>
    <col min="6" max="6" width="15.42578125" style="2" bestFit="1" customWidth="1"/>
    <col min="7" max="7" width="2.28515625" style="2" customWidth="1"/>
    <col min="8" max="8" width="15.42578125" style="2" bestFit="1" customWidth="1"/>
    <col min="9" max="9" width="1.7109375" customWidth="1"/>
    <col min="10" max="10" width="40.7109375" customWidth="1"/>
  </cols>
  <sheetData>
    <row r="1" spans="1:10" ht="15.75" x14ac:dyDescent="0.25">
      <c r="A1" s="46" t="s">
        <v>92</v>
      </c>
      <c r="B1" s="46"/>
      <c r="C1" s="46"/>
      <c r="D1" s="46"/>
      <c r="E1" s="46"/>
      <c r="F1" s="46"/>
      <c r="G1" s="46"/>
      <c r="H1" s="46"/>
      <c r="I1" s="46"/>
      <c r="J1" s="42">
        <v>41981</v>
      </c>
    </row>
    <row r="2" spans="1:10" ht="15.75" x14ac:dyDescent="0.25">
      <c r="A2" s="46" t="s">
        <v>93</v>
      </c>
      <c r="B2" s="46"/>
      <c r="C2" s="46"/>
      <c r="D2" s="46"/>
      <c r="E2" s="46"/>
      <c r="F2" s="46"/>
      <c r="G2" s="46"/>
      <c r="H2" s="46"/>
      <c r="I2" s="46"/>
      <c r="J2" s="25"/>
    </row>
    <row r="3" spans="1:10" ht="15.75" x14ac:dyDescent="0.25">
      <c r="A3" s="46" t="s">
        <v>144</v>
      </c>
      <c r="B3" s="46"/>
      <c r="C3" s="46"/>
      <c r="D3" s="46"/>
      <c r="E3" s="46"/>
      <c r="F3" s="46"/>
      <c r="G3" s="46"/>
      <c r="H3" s="46"/>
      <c r="I3" s="46"/>
      <c r="J3" s="25"/>
    </row>
    <row r="4" spans="1:10" ht="16.5" thickBot="1" x14ac:dyDescent="0.3">
      <c r="A4" s="3"/>
      <c r="B4" s="3"/>
      <c r="C4" s="3"/>
      <c r="D4" s="3"/>
      <c r="E4" s="3"/>
      <c r="F4" s="23"/>
      <c r="G4" s="24"/>
      <c r="H4" s="23"/>
      <c r="I4" s="25"/>
      <c r="J4" s="25"/>
    </row>
    <row r="5" spans="1:10" s="20" customFormat="1" ht="17.25" thickTop="1" thickBot="1" x14ac:dyDescent="0.3">
      <c r="A5" s="31"/>
      <c r="B5" s="31"/>
      <c r="C5" s="31"/>
      <c r="D5" s="31"/>
      <c r="E5" s="31"/>
      <c r="F5" s="4" t="s">
        <v>145</v>
      </c>
      <c r="G5" s="26"/>
      <c r="H5" s="4" t="s">
        <v>146</v>
      </c>
      <c r="I5" s="45"/>
      <c r="J5" s="27" t="s">
        <v>65</v>
      </c>
    </row>
    <row r="6" spans="1:10" ht="16.5" thickTop="1" x14ac:dyDescent="0.25">
      <c r="A6" s="6" t="s">
        <v>0</v>
      </c>
      <c r="B6" s="6"/>
      <c r="C6" s="6"/>
      <c r="D6" s="6"/>
      <c r="E6" s="6"/>
      <c r="F6" s="5"/>
      <c r="G6" s="6"/>
      <c r="H6" s="5"/>
      <c r="I6" s="25"/>
      <c r="J6" s="25"/>
    </row>
    <row r="7" spans="1:10" ht="15.75" x14ac:dyDescent="0.25">
      <c r="A7" s="6"/>
      <c r="B7" s="6" t="s">
        <v>1</v>
      </c>
      <c r="C7" s="6"/>
      <c r="D7" s="6"/>
      <c r="E7" s="6"/>
      <c r="F7" s="5"/>
      <c r="G7" s="6"/>
      <c r="H7" s="5"/>
      <c r="I7" s="25"/>
      <c r="J7" s="25"/>
    </row>
    <row r="8" spans="1:10" ht="15.75" x14ac:dyDescent="0.25">
      <c r="A8" s="6"/>
      <c r="B8" s="6"/>
      <c r="C8" s="6" t="s">
        <v>2</v>
      </c>
      <c r="D8" s="6"/>
      <c r="E8" s="6"/>
      <c r="F8" s="5"/>
      <c r="G8" s="6"/>
      <c r="H8" s="5"/>
      <c r="I8" s="25"/>
      <c r="J8" s="25"/>
    </row>
    <row r="9" spans="1:10" ht="15.75" x14ac:dyDescent="0.25">
      <c r="A9" s="6"/>
      <c r="B9" s="6"/>
      <c r="C9" s="6"/>
      <c r="D9" s="6" t="s">
        <v>66</v>
      </c>
      <c r="E9" s="6"/>
      <c r="F9" s="8">
        <v>120</v>
      </c>
      <c r="G9" s="8"/>
      <c r="H9" s="8">
        <v>147.32</v>
      </c>
      <c r="I9" s="25"/>
      <c r="J9" s="25"/>
    </row>
    <row r="10" spans="1:10" ht="15.75" x14ac:dyDescent="0.25">
      <c r="A10" s="6"/>
      <c r="B10" s="6"/>
      <c r="C10" s="6"/>
      <c r="D10" s="6" t="s">
        <v>67</v>
      </c>
      <c r="E10" s="6"/>
      <c r="F10" s="8">
        <v>492520.23</v>
      </c>
      <c r="G10" s="8"/>
      <c r="H10" s="8">
        <v>312069.39</v>
      </c>
      <c r="I10" s="25"/>
      <c r="J10" s="25"/>
    </row>
    <row r="11" spans="1:10" ht="15.75" x14ac:dyDescent="0.25">
      <c r="A11" s="6"/>
      <c r="B11" s="6"/>
      <c r="C11" s="6"/>
      <c r="D11" s="6" t="s">
        <v>68</v>
      </c>
      <c r="E11" s="6"/>
      <c r="F11" s="8">
        <v>47794.2</v>
      </c>
      <c r="G11" s="8"/>
      <c r="H11" s="8">
        <v>206105.79</v>
      </c>
      <c r="I11" s="25"/>
      <c r="J11" s="25"/>
    </row>
    <row r="12" spans="1:10" ht="15.75" x14ac:dyDescent="0.25">
      <c r="A12" s="6"/>
      <c r="B12" s="6"/>
      <c r="C12" s="6"/>
      <c r="D12" s="6" t="s">
        <v>69</v>
      </c>
      <c r="E12" s="6"/>
      <c r="F12" s="8">
        <v>13636.36</v>
      </c>
      <c r="G12" s="8"/>
      <c r="H12" s="8">
        <v>33115.199999999997</v>
      </c>
      <c r="I12" s="25"/>
      <c r="J12" s="25"/>
    </row>
    <row r="13" spans="1:10" ht="16.5" thickBot="1" x14ac:dyDescent="0.3">
      <c r="A13" s="6"/>
      <c r="B13" s="6"/>
      <c r="C13" s="6"/>
      <c r="D13" s="6" t="s">
        <v>70</v>
      </c>
      <c r="E13" s="6"/>
      <c r="F13" s="10">
        <v>103864.91</v>
      </c>
      <c r="G13" s="8"/>
      <c r="H13" s="10">
        <v>9302.9500000000007</v>
      </c>
      <c r="I13" s="25"/>
      <c r="J13" s="25"/>
    </row>
    <row r="14" spans="1:10" ht="30.75" x14ac:dyDescent="0.25">
      <c r="A14" s="6"/>
      <c r="B14" s="6"/>
      <c r="C14" s="6" t="s">
        <v>3</v>
      </c>
      <c r="D14" s="6"/>
      <c r="E14" s="6"/>
      <c r="F14" s="8">
        <f>ROUND(SUM(F8:F13),5)</f>
        <v>657935.69999999995</v>
      </c>
      <c r="G14" s="8"/>
      <c r="H14" s="8">
        <f>ROUND(SUM(H8:H13),5)</f>
        <v>560740.65</v>
      </c>
      <c r="I14" s="25"/>
      <c r="J14" s="28" t="s">
        <v>148</v>
      </c>
    </row>
    <row r="15" spans="1:10" ht="30" customHeight="1" x14ac:dyDescent="0.25">
      <c r="A15" s="6"/>
      <c r="B15" s="6"/>
      <c r="C15" s="6" t="s">
        <v>4</v>
      </c>
      <c r="D15" s="6"/>
      <c r="E15" s="6"/>
      <c r="F15" s="8"/>
      <c r="G15" s="8"/>
      <c r="H15" s="8"/>
      <c r="I15" s="25"/>
      <c r="J15" s="25"/>
    </row>
    <row r="16" spans="1:10" ht="16.5" thickBot="1" x14ac:dyDescent="0.3">
      <c r="A16" s="6"/>
      <c r="B16" s="6"/>
      <c r="C16" s="6"/>
      <c r="D16" s="6" t="s">
        <v>71</v>
      </c>
      <c r="E16" s="6"/>
      <c r="F16" s="10">
        <v>19512.36</v>
      </c>
      <c r="G16" s="8"/>
      <c r="H16" s="10">
        <v>158006.87</v>
      </c>
      <c r="I16" s="25"/>
      <c r="J16" s="25"/>
    </row>
    <row r="17" spans="1:10" ht="30.75" x14ac:dyDescent="0.25">
      <c r="A17" s="6"/>
      <c r="B17" s="6"/>
      <c r="C17" s="6" t="s">
        <v>5</v>
      </c>
      <c r="D17" s="6"/>
      <c r="E17" s="6"/>
      <c r="F17" s="8">
        <f>ROUND(SUM(F15:F16),5)</f>
        <v>19512.36</v>
      </c>
      <c r="G17" s="8"/>
      <c r="H17" s="8">
        <f>ROUND(SUM(H15:H16),5)</f>
        <v>158006.87</v>
      </c>
      <c r="I17" s="25"/>
      <c r="J17" s="28" t="s">
        <v>149</v>
      </c>
    </row>
    <row r="18" spans="1:10" ht="30" customHeight="1" x14ac:dyDescent="0.25">
      <c r="A18" s="6"/>
      <c r="B18" s="6"/>
      <c r="C18" s="6" t="s">
        <v>6</v>
      </c>
      <c r="D18" s="6"/>
      <c r="E18" s="6"/>
      <c r="F18" s="8"/>
      <c r="G18" s="8"/>
      <c r="H18" s="8"/>
      <c r="I18" s="25"/>
    </row>
    <row r="19" spans="1:10" ht="15.75" x14ac:dyDescent="0.25">
      <c r="A19" s="6"/>
      <c r="B19" s="6"/>
      <c r="C19" s="6"/>
      <c r="D19" s="6" t="s">
        <v>72</v>
      </c>
      <c r="E19" s="6"/>
      <c r="F19" s="8">
        <v>22652.09</v>
      </c>
      <c r="G19" s="8"/>
      <c r="H19" s="8">
        <v>3872.34</v>
      </c>
      <c r="I19" s="25"/>
      <c r="J19" s="28"/>
    </row>
    <row r="20" spans="1:10" ht="16.5" thickBot="1" x14ac:dyDescent="0.3">
      <c r="A20" s="6"/>
      <c r="B20" s="6"/>
      <c r="C20" s="6"/>
      <c r="D20" s="6" t="s">
        <v>73</v>
      </c>
      <c r="E20" s="6"/>
      <c r="F20" s="11">
        <v>0</v>
      </c>
      <c r="G20" s="8"/>
      <c r="H20" s="11">
        <v>0</v>
      </c>
      <c r="I20" s="25"/>
    </row>
    <row r="21" spans="1:10" ht="16.5" thickBot="1" x14ac:dyDescent="0.3">
      <c r="A21" s="6"/>
      <c r="B21" s="6"/>
      <c r="C21" s="6" t="s">
        <v>7</v>
      </c>
      <c r="D21" s="6"/>
      <c r="E21" s="6"/>
      <c r="F21" s="12">
        <f>ROUND(SUM(F18:F20),5)</f>
        <v>22652.09</v>
      </c>
      <c r="G21" s="8"/>
      <c r="H21" s="12">
        <f>ROUND(SUM(H18:H20),5)</f>
        <v>3872.34</v>
      </c>
      <c r="I21" s="25"/>
    </row>
    <row r="22" spans="1:10" ht="30" customHeight="1" x14ac:dyDescent="0.25">
      <c r="A22" s="6"/>
      <c r="B22" s="6" t="s">
        <v>8</v>
      </c>
      <c r="C22" s="6"/>
      <c r="D22" s="6"/>
      <c r="E22" s="6"/>
      <c r="F22" s="8">
        <f>ROUND(F7+F14+F17+F21,5)</f>
        <v>700100.15</v>
      </c>
      <c r="G22" s="8"/>
      <c r="H22" s="8">
        <f>ROUND(H7+H14+H17+H21,5)</f>
        <v>722619.86</v>
      </c>
      <c r="I22" s="25"/>
    </row>
    <row r="23" spans="1:10" ht="30" customHeight="1" x14ac:dyDescent="0.25">
      <c r="A23" s="6"/>
      <c r="B23" s="6" t="s">
        <v>9</v>
      </c>
      <c r="C23" s="6"/>
      <c r="D23" s="6"/>
      <c r="E23" s="6"/>
      <c r="F23" s="8"/>
      <c r="G23" s="8"/>
      <c r="H23" s="8"/>
      <c r="I23" s="25"/>
    </row>
    <row r="24" spans="1:10" ht="30.75" x14ac:dyDescent="0.25">
      <c r="A24" s="6"/>
      <c r="B24" s="6"/>
      <c r="C24" s="6" t="s">
        <v>74</v>
      </c>
      <c r="D24" s="6"/>
      <c r="E24" s="6"/>
      <c r="F24" s="8">
        <v>669357.04</v>
      </c>
      <c r="G24" s="8"/>
      <c r="H24" s="8">
        <v>659910.03</v>
      </c>
      <c r="I24" s="25"/>
      <c r="J24" s="28" t="s">
        <v>98</v>
      </c>
    </row>
    <row r="25" spans="1:10" ht="16.5" thickBot="1" x14ac:dyDescent="0.3">
      <c r="A25" s="6"/>
      <c r="B25" s="6"/>
      <c r="C25" s="6" t="s">
        <v>75</v>
      </c>
      <c r="D25" s="6"/>
      <c r="E25" s="6"/>
      <c r="F25" s="10">
        <v>-184789.27</v>
      </c>
      <c r="G25" s="8"/>
      <c r="H25" s="10">
        <v>-146822.79999999999</v>
      </c>
      <c r="I25" s="25"/>
    </row>
    <row r="26" spans="1:10" ht="15.75" x14ac:dyDescent="0.25">
      <c r="A26" s="6"/>
      <c r="B26" s="6" t="s">
        <v>10</v>
      </c>
      <c r="C26" s="6"/>
      <c r="D26" s="6"/>
      <c r="E26" s="6"/>
      <c r="F26" s="8">
        <f>ROUND(SUM(F23:F25),5)</f>
        <v>484567.77</v>
      </c>
      <c r="G26" s="8"/>
      <c r="H26" s="8">
        <f>ROUND(SUM(H23:H25),5)</f>
        <v>513087.23</v>
      </c>
      <c r="I26" s="25"/>
    </row>
    <row r="27" spans="1:10" ht="30" customHeight="1" x14ac:dyDescent="0.25">
      <c r="A27" s="6"/>
      <c r="B27" s="6" t="s">
        <v>11</v>
      </c>
      <c r="C27" s="6"/>
      <c r="D27" s="6"/>
      <c r="E27" s="6"/>
      <c r="F27" s="8"/>
      <c r="G27" s="8"/>
      <c r="H27" s="8"/>
      <c r="I27" s="25"/>
    </row>
    <row r="28" spans="1:10" ht="15.75" x14ac:dyDescent="0.25">
      <c r="A28" s="6"/>
      <c r="B28" s="6"/>
      <c r="C28" s="6" t="s">
        <v>76</v>
      </c>
      <c r="D28" s="6"/>
      <c r="E28" s="6"/>
      <c r="F28" s="8">
        <v>1567726.54</v>
      </c>
      <c r="G28" s="8"/>
      <c r="H28" s="8">
        <v>1684412.05</v>
      </c>
      <c r="I28" s="25"/>
    </row>
    <row r="29" spans="1:10" ht="16.5" thickBot="1" x14ac:dyDescent="0.3">
      <c r="A29" s="6"/>
      <c r="B29" s="6"/>
      <c r="C29" s="6" t="s">
        <v>77</v>
      </c>
      <c r="D29" s="6"/>
      <c r="E29" s="6"/>
      <c r="F29" s="11">
        <v>279571.71000000002</v>
      </c>
      <c r="G29" s="8"/>
      <c r="H29" s="11">
        <v>347874.48</v>
      </c>
      <c r="I29" s="25"/>
    </row>
    <row r="30" spans="1:10" ht="16.5" thickBot="1" x14ac:dyDescent="0.3">
      <c r="A30" s="6"/>
      <c r="B30" s="6" t="s">
        <v>12</v>
      </c>
      <c r="C30" s="6"/>
      <c r="D30" s="6"/>
      <c r="E30" s="6"/>
      <c r="F30" s="15">
        <f>ROUND(SUM(F27:F29),5)</f>
        <v>1847298.25</v>
      </c>
      <c r="G30" s="8"/>
      <c r="H30" s="15">
        <f>ROUND(SUM(H27:H29),5)</f>
        <v>2032286.53</v>
      </c>
      <c r="I30" s="25"/>
    </row>
    <row r="31" spans="1:10" s="19" customFormat="1" ht="30" customHeight="1" thickBot="1" x14ac:dyDescent="0.3">
      <c r="A31" s="6" t="s">
        <v>13</v>
      </c>
      <c r="B31" s="6"/>
      <c r="C31" s="6"/>
      <c r="D31" s="6"/>
      <c r="E31" s="6"/>
      <c r="F31" s="17">
        <f>ROUND(F6+F22+F26+F30,5)</f>
        <v>3031966.17</v>
      </c>
      <c r="G31" s="22"/>
      <c r="H31" s="17">
        <f>ROUND(H6+H22+H26+H30,5)</f>
        <v>3267993.62</v>
      </c>
      <c r="I31" s="43"/>
      <c r="J31"/>
    </row>
    <row r="32" spans="1:10" ht="31.5" customHeight="1" thickTop="1" x14ac:dyDescent="0.25">
      <c r="A32" s="6" t="s">
        <v>14</v>
      </c>
      <c r="B32" s="6"/>
      <c r="C32" s="6"/>
      <c r="D32" s="6"/>
      <c r="E32" s="6"/>
      <c r="F32" s="8"/>
      <c r="G32" s="8"/>
      <c r="H32" s="8"/>
      <c r="I32" s="25"/>
      <c r="J32" s="19"/>
    </row>
    <row r="33" spans="1:10" ht="15.75" x14ac:dyDescent="0.25">
      <c r="A33" s="6"/>
      <c r="B33" s="6" t="s">
        <v>15</v>
      </c>
      <c r="C33" s="6"/>
      <c r="D33" s="6"/>
      <c r="E33" s="6"/>
      <c r="F33" s="8"/>
      <c r="G33" s="8"/>
      <c r="H33" s="8"/>
      <c r="I33" s="25"/>
    </row>
    <row r="34" spans="1:10" ht="15.75" x14ac:dyDescent="0.25">
      <c r="A34" s="6"/>
      <c r="B34" s="6"/>
      <c r="C34" s="6" t="s">
        <v>16</v>
      </c>
      <c r="D34" s="6"/>
      <c r="E34" s="6"/>
      <c r="F34" s="8"/>
      <c r="G34" s="8"/>
      <c r="H34" s="8"/>
      <c r="I34" s="25"/>
    </row>
    <row r="35" spans="1:10" ht="15.75" x14ac:dyDescent="0.25">
      <c r="A35" s="6"/>
      <c r="B35" s="6"/>
      <c r="C35" s="6"/>
      <c r="D35" s="6" t="s">
        <v>17</v>
      </c>
      <c r="E35" s="6"/>
      <c r="F35" s="8"/>
      <c r="G35" s="8"/>
      <c r="H35" s="8"/>
      <c r="I35" s="25"/>
    </row>
    <row r="36" spans="1:10" ht="16.5" thickBot="1" x14ac:dyDescent="0.3">
      <c r="A36" s="6"/>
      <c r="B36" s="6"/>
      <c r="C36" s="6"/>
      <c r="D36" s="6"/>
      <c r="E36" s="6" t="s">
        <v>78</v>
      </c>
      <c r="F36" s="10">
        <v>7534.94</v>
      </c>
      <c r="G36" s="8"/>
      <c r="H36" s="10">
        <v>115459.55</v>
      </c>
      <c r="I36" s="25"/>
    </row>
    <row r="37" spans="1:10" ht="15.75" x14ac:dyDescent="0.25">
      <c r="A37" s="6"/>
      <c r="B37" s="6"/>
      <c r="C37" s="6"/>
      <c r="D37" s="6" t="s">
        <v>79</v>
      </c>
      <c r="E37" s="6"/>
      <c r="F37" s="8">
        <f>ROUND(SUM(F35:F36),5)</f>
        <v>7534.94</v>
      </c>
      <c r="G37" s="8"/>
      <c r="H37" s="8">
        <f>ROUND(SUM(H35:H36),5)</f>
        <v>115459.55</v>
      </c>
      <c r="I37" s="25"/>
    </row>
    <row r="38" spans="1:10" ht="30" customHeight="1" x14ac:dyDescent="0.25">
      <c r="A38" s="6"/>
      <c r="B38" s="6"/>
      <c r="C38" s="6"/>
      <c r="D38" s="6" t="s">
        <v>18</v>
      </c>
      <c r="E38" s="6"/>
      <c r="F38" s="8"/>
      <c r="G38" s="8"/>
      <c r="H38" s="8"/>
      <c r="I38" s="25"/>
    </row>
    <row r="39" spans="1:10" ht="16.5" thickBot="1" x14ac:dyDescent="0.3">
      <c r="A39" s="6"/>
      <c r="B39" s="6"/>
      <c r="C39" s="6"/>
      <c r="D39" s="6"/>
      <c r="E39" s="6" t="s">
        <v>80</v>
      </c>
      <c r="F39" s="10">
        <v>2283.6799999999998</v>
      </c>
      <c r="G39" s="8"/>
      <c r="H39" s="10">
        <v>2371.6999999999998</v>
      </c>
      <c r="I39" s="25"/>
    </row>
    <row r="40" spans="1:10" ht="15.75" x14ac:dyDescent="0.25">
      <c r="A40" s="6"/>
      <c r="B40" s="6"/>
      <c r="C40" s="6"/>
      <c r="D40" s="6" t="s">
        <v>81</v>
      </c>
      <c r="E40" s="6"/>
      <c r="F40" s="8">
        <f>ROUND(SUM(F38:F39),5)</f>
        <v>2283.6799999999998</v>
      </c>
      <c r="G40" s="8"/>
      <c r="H40" s="8">
        <f>ROUND(SUM(H38:H39),5)</f>
        <v>2371.6999999999998</v>
      </c>
      <c r="I40" s="25"/>
    </row>
    <row r="41" spans="1:10" ht="30" customHeight="1" x14ac:dyDescent="0.25">
      <c r="A41" s="6"/>
      <c r="B41" s="6"/>
      <c r="C41" s="6"/>
      <c r="D41" s="6" t="s">
        <v>19</v>
      </c>
      <c r="E41" s="6"/>
      <c r="F41" s="8"/>
      <c r="G41" s="8"/>
      <c r="H41" s="8"/>
      <c r="I41" s="25"/>
    </row>
    <row r="42" spans="1:10" ht="15.75" x14ac:dyDescent="0.25">
      <c r="A42" s="6"/>
      <c r="B42" s="6"/>
      <c r="C42" s="6"/>
      <c r="D42" s="6"/>
      <c r="E42" s="6" t="s">
        <v>82</v>
      </c>
      <c r="F42" s="8">
        <v>12150.95</v>
      </c>
      <c r="G42" s="8"/>
      <c r="H42" s="8">
        <v>12071.05</v>
      </c>
      <c r="I42" s="25"/>
    </row>
    <row r="43" spans="1:10" ht="15.75" x14ac:dyDescent="0.25">
      <c r="A43" s="6"/>
      <c r="B43" s="6"/>
      <c r="C43" s="6"/>
      <c r="D43" s="6"/>
      <c r="E43" s="6" t="s">
        <v>83</v>
      </c>
      <c r="F43" s="8">
        <v>18333.330000000002</v>
      </c>
      <c r="G43" s="8"/>
      <c r="H43" s="8">
        <v>32500</v>
      </c>
      <c r="I43" s="25"/>
      <c r="J43" s="28" t="s">
        <v>99</v>
      </c>
    </row>
    <row r="44" spans="1:10" ht="15.75" x14ac:dyDescent="0.25">
      <c r="A44" s="6"/>
      <c r="B44" s="6"/>
      <c r="C44" s="6"/>
      <c r="D44" s="6"/>
      <c r="E44" s="6" t="s">
        <v>84</v>
      </c>
      <c r="F44" s="8">
        <v>0</v>
      </c>
      <c r="G44" s="8"/>
      <c r="H44" s="8">
        <v>200</v>
      </c>
      <c r="I44" s="25"/>
    </row>
    <row r="45" spans="1:10" ht="15.75" x14ac:dyDescent="0.25">
      <c r="A45" s="6"/>
      <c r="B45" s="6"/>
      <c r="C45" s="6"/>
      <c r="D45" s="6"/>
      <c r="E45" s="6" t="s">
        <v>85</v>
      </c>
      <c r="F45" s="8">
        <v>62821.91</v>
      </c>
      <c r="G45" s="8"/>
      <c r="H45" s="8">
        <v>45611.18</v>
      </c>
      <c r="I45" s="25"/>
      <c r="J45" s="25"/>
    </row>
    <row r="46" spans="1:10" ht="15.75" x14ac:dyDescent="0.25">
      <c r="A46" s="6"/>
      <c r="B46" s="6"/>
      <c r="C46" s="6"/>
      <c r="D46" s="6"/>
      <c r="E46" s="6" t="s">
        <v>86</v>
      </c>
      <c r="F46" s="8">
        <v>113103</v>
      </c>
      <c r="G46" s="8"/>
      <c r="H46" s="8">
        <v>186085.5</v>
      </c>
      <c r="I46" s="25"/>
      <c r="J46" s="25"/>
    </row>
    <row r="47" spans="1:10" ht="15.75" x14ac:dyDescent="0.25">
      <c r="A47" s="6"/>
      <c r="B47" s="6"/>
      <c r="C47" s="6"/>
      <c r="D47" s="6"/>
      <c r="E47" s="6" t="s">
        <v>147</v>
      </c>
      <c r="F47" s="8">
        <v>0</v>
      </c>
      <c r="G47" s="8"/>
      <c r="H47" s="8">
        <v>4650</v>
      </c>
      <c r="I47" s="25"/>
      <c r="J47" s="25"/>
    </row>
    <row r="48" spans="1:10" ht="16.5" thickBot="1" x14ac:dyDescent="0.3">
      <c r="A48" s="6"/>
      <c r="B48" s="6"/>
      <c r="C48" s="6"/>
      <c r="D48" s="6"/>
      <c r="E48" s="6" t="s">
        <v>87</v>
      </c>
      <c r="F48" s="11">
        <v>5506.81</v>
      </c>
      <c r="G48" s="8"/>
      <c r="H48" s="11">
        <v>5186.8999999999996</v>
      </c>
      <c r="I48" s="25"/>
      <c r="J48" s="25"/>
    </row>
    <row r="49" spans="1:10" ht="16.5" thickBot="1" x14ac:dyDescent="0.3">
      <c r="A49" s="6"/>
      <c r="B49" s="6"/>
      <c r="C49" s="6"/>
      <c r="D49" s="6" t="s">
        <v>20</v>
      </c>
      <c r="E49" s="6"/>
      <c r="F49" s="12">
        <f>ROUND(SUM(F41:F48),5)</f>
        <v>211916</v>
      </c>
      <c r="G49" s="8"/>
      <c r="H49" s="12">
        <f>ROUND(SUM(H41:H48),5)</f>
        <v>286304.63</v>
      </c>
      <c r="I49" s="25"/>
      <c r="J49" s="25"/>
    </row>
    <row r="50" spans="1:10" ht="30" customHeight="1" x14ac:dyDescent="0.25">
      <c r="A50" s="6"/>
      <c r="B50" s="6"/>
      <c r="C50" s="6" t="s">
        <v>21</v>
      </c>
      <c r="D50" s="6"/>
      <c r="E50" s="6"/>
      <c r="F50" s="8">
        <f>ROUND(F34+F37+F40+F49,5)</f>
        <v>221734.62</v>
      </c>
      <c r="G50" s="8"/>
      <c r="H50" s="8">
        <f>ROUND(H34+H37+H40+H49,5)</f>
        <v>404135.88</v>
      </c>
      <c r="I50" s="25"/>
      <c r="J50" s="25"/>
    </row>
    <row r="51" spans="1:10" ht="30" customHeight="1" thickBot="1" x14ac:dyDescent="0.3">
      <c r="A51" s="6"/>
      <c r="B51" s="6"/>
      <c r="C51" s="6" t="s">
        <v>22</v>
      </c>
      <c r="D51" s="6"/>
      <c r="E51" s="6"/>
      <c r="F51" s="10">
        <v>9716.27</v>
      </c>
      <c r="G51" s="8"/>
      <c r="H51" s="10">
        <v>15516.6</v>
      </c>
      <c r="I51" s="25"/>
      <c r="J51" s="25"/>
    </row>
    <row r="52" spans="1:10" ht="15.75" x14ac:dyDescent="0.25">
      <c r="A52" s="6"/>
      <c r="B52" s="6" t="s">
        <v>23</v>
      </c>
      <c r="C52" s="6"/>
      <c r="D52" s="6"/>
      <c r="E52" s="6"/>
      <c r="F52" s="8">
        <f>ROUND(F33+SUM(F50:F51),5)</f>
        <v>231450.89</v>
      </c>
      <c r="G52" s="8"/>
      <c r="H52" s="8">
        <f>ROUND(H33+SUM(H50:H51),5)</f>
        <v>419652.48</v>
      </c>
      <c r="I52" s="25"/>
      <c r="J52" s="25"/>
    </row>
    <row r="53" spans="1:10" ht="30" customHeight="1" thickBot="1" x14ac:dyDescent="0.3">
      <c r="A53" s="6"/>
      <c r="B53" s="6" t="s">
        <v>24</v>
      </c>
      <c r="C53" s="6"/>
      <c r="D53" s="6"/>
      <c r="E53" s="6"/>
      <c r="F53" s="11">
        <v>2800515.28</v>
      </c>
      <c r="G53" s="8"/>
      <c r="H53" s="11">
        <v>2848341.14</v>
      </c>
      <c r="I53" s="25"/>
      <c r="J53" s="25"/>
    </row>
    <row r="54" spans="1:10" s="19" customFormat="1" ht="15.95" customHeight="1" thickBot="1" x14ac:dyDescent="0.3">
      <c r="A54" s="6" t="s">
        <v>26</v>
      </c>
      <c r="B54" s="6"/>
      <c r="C54" s="6"/>
      <c r="D54" s="6"/>
      <c r="E54" s="6"/>
      <c r="F54" s="17">
        <f>ROUND(F32+SUM(F52:F53),5)</f>
        <v>3031966.17</v>
      </c>
      <c r="G54" s="22"/>
      <c r="H54" s="17">
        <f>ROUND(H32+SUM(H52:H53),5)</f>
        <v>3267993.62</v>
      </c>
      <c r="I54" s="43"/>
      <c r="J54" s="43"/>
    </row>
    <row r="55" spans="1:10" ht="16.5" thickTop="1" x14ac:dyDescent="0.25">
      <c r="A55" s="7"/>
      <c r="B55" s="7"/>
      <c r="C55" s="7"/>
      <c r="D55" s="7"/>
      <c r="E55" s="7"/>
      <c r="F55" s="29"/>
      <c r="G55" s="29"/>
      <c r="H55" s="29"/>
      <c r="I55" s="25"/>
      <c r="J55" s="25"/>
    </row>
  </sheetData>
  <mergeCells count="3">
    <mergeCell ref="A1:I1"/>
    <mergeCell ref="A2:I2"/>
    <mergeCell ref="A3:I3"/>
  </mergeCells>
  <pageMargins left="0.2" right="0.2" top="0.75" bottom="0.75" header="0.1" footer="0.3"/>
  <pageSetup scale="78" fitToHeight="0" orientation="portrait" verticalDpi="0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885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8850" r:id="rId4" name="HEADER"/>
      </mc:Fallback>
    </mc:AlternateContent>
    <mc:AlternateContent xmlns:mc="http://schemas.openxmlformats.org/markup-compatibility/2006">
      <mc:Choice Requires="x14">
        <control shapeId="7884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8849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N49"/>
  <sheetViews>
    <sheetView workbookViewId="0">
      <selection activeCell="N46" sqref="N46"/>
    </sheetView>
  </sheetViews>
  <sheetFormatPr defaultRowHeight="15" x14ac:dyDescent="0.25"/>
  <cols>
    <col min="1" max="4" width="3" style="1" customWidth="1"/>
    <col min="5" max="5" width="42.85546875" style="1" bestFit="1" customWidth="1"/>
    <col min="6" max="6" width="14.85546875" style="2" bestFit="1" customWidth="1"/>
    <col min="7" max="7" width="2.28515625" style="2" customWidth="1"/>
    <col min="8" max="8" width="14.85546875" style="2" bestFit="1" customWidth="1"/>
    <col min="9" max="9" width="2.28515625" style="2" customWidth="1"/>
    <col min="10" max="10" width="11.7109375" style="2" bestFit="1" customWidth="1"/>
    <col min="11" max="11" width="2.28515625" style="2" customWidth="1"/>
    <col min="12" max="12" width="12.7109375" style="2" bestFit="1" customWidth="1"/>
    <col min="13" max="13" width="2.5703125" customWidth="1"/>
    <col min="14" max="14" width="40.85546875" customWidth="1"/>
  </cols>
  <sheetData>
    <row r="1" spans="1:14" ht="15.75" x14ac:dyDescent="0.25">
      <c r="A1" s="46" t="s">
        <v>92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2">
        <v>41981</v>
      </c>
    </row>
    <row r="2" spans="1:14" ht="15.75" x14ac:dyDescent="0.25">
      <c r="A2" s="46" t="s">
        <v>94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25"/>
    </row>
    <row r="3" spans="1:14" ht="15.75" x14ac:dyDescent="0.25">
      <c r="A3" s="46" t="s">
        <v>150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25"/>
    </row>
    <row r="4" spans="1:14" ht="16.5" thickBot="1" x14ac:dyDescent="0.3">
      <c r="A4" s="3"/>
      <c r="B4" s="3"/>
      <c r="C4" s="3"/>
      <c r="D4" s="3"/>
      <c r="E4" s="3"/>
      <c r="F4" s="23"/>
      <c r="G4" s="24"/>
      <c r="H4" s="23"/>
      <c r="I4" s="24"/>
      <c r="J4" s="23"/>
      <c r="K4" s="24"/>
      <c r="L4" s="23"/>
      <c r="M4" s="25"/>
      <c r="N4" s="25"/>
    </row>
    <row r="5" spans="1:14" s="20" customFormat="1" ht="17.25" thickTop="1" thickBot="1" x14ac:dyDescent="0.3">
      <c r="A5" s="31"/>
      <c r="B5" s="31"/>
      <c r="C5" s="31"/>
      <c r="D5" s="31"/>
      <c r="E5" s="31"/>
      <c r="F5" s="4" t="s">
        <v>151</v>
      </c>
      <c r="G5" s="26"/>
      <c r="H5" s="4" t="s">
        <v>152</v>
      </c>
      <c r="I5" s="26"/>
      <c r="J5" s="4" t="s">
        <v>89</v>
      </c>
      <c r="K5" s="26"/>
      <c r="L5" s="4" t="s">
        <v>90</v>
      </c>
      <c r="M5" s="45"/>
      <c r="N5" s="27" t="s">
        <v>65</v>
      </c>
    </row>
    <row r="6" spans="1:14" ht="15.75" customHeight="1" thickTop="1" x14ac:dyDescent="0.25">
      <c r="A6" s="6"/>
      <c r="B6" s="6" t="s">
        <v>27</v>
      </c>
      <c r="C6" s="6"/>
      <c r="D6" s="6"/>
      <c r="E6" s="6"/>
      <c r="F6" s="5"/>
      <c r="G6" s="6"/>
      <c r="H6" s="5"/>
      <c r="I6" s="6"/>
      <c r="J6" s="5"/>
      <c r="K6" s="6"/>
      <c r="L6" s="21"/>
      <c r="M6" s="25"/>
      <c r="N6" s="25"/>
    </row>
    <row r="7" spans="1:14" ht="15.75" x14ac:dyDescent="0.25">
      <c r="A7" s="6"/>
      <c r="B7" s="6"/>
      <c r="C7" s="6"/>
      <c r="D7" s="6" t="s">
        <v>28</v>
      </c>
      <c r="E7" s="6"/>
      <c r="F7" s="5"/>
      <c r="G7" s="6"/>
      <c r="H7" s="5"/>
      <c r="I7" s="6"/>
      <c r="J7" s="5"/>
      <c r="K7" s="6"/>
      <c r="L7" s="21"/>
      <c r="M7" s="25"/>
      <c r="N7" s="25"/>
    </row>
    <row r="8" spans="1:14" ht="15.75" x14ac:dyDescent="0.25">
      <c r="A8" s="6"/>
      <c r="B8" s="6"/>
      <c r="C8" s="6"/>
      <c r="D8" s="6"/>
      <c r="E8" s="6" t="s">
        <v>29</v>
      </c>
      <c r="F8" s="8">
        <v>1246274.04</v>
      </c>
      <c r="G8" s="8"/>
      <c r="H8" s="8">
        <v>1135044.02</v>
      </c>
      <c r="I8" s="8"/>
      <c r="J8" s="8">
        <f t="shared" ref="J8:J14" si="0">ROUND((F8-H8),5)</f>
        <v>111230.02</v>
      </c>
      <c r="K8" s="6"/>
      <c r="L8" s="9">
        <f t="shared" ref="L8:L14" si="1">ROUND(IF(F8=0, IF(H8=0, 0, SIGN(-H8)), IF(H8=0, SIGN(F8), (F8-H8)/ABS(H8))),5)</f>
        <v>9.8000000000000004E-2</v>
      </c>
      <c r="M8" s="25"/>
      <c r="N8" s="28" t="s">
        <v>133</v>
      </c>
    </row>
    <row r="9" spans="1:14" ht="15.75" x14ac:dyDescent="0.25">
      <c r="A9" s="6"/>
      <c r="B9" s="6"/>
      <c r="C9" s="6"/>
      <c r="D9" s="6"/>
      <c r="E9" s="6" t="s">
        <v>30</v>
      </c>
      <c r="F9" s="8">
        <v>258562</v>
      </c>
      <c r="G9" s="8"/>
      <c r="H9" s="8">
        <v>287220</v>
      </c>
      <c r="I9" s="8"/>
      <c r="J9" s="8">
        <f t="shared" si="0"/>
        <v>-28658</v>
      </c>
      <c r="K9" s="6"/>
      <c r="L9" s="9">
        <f t="shared" si="1"/>
        <v>-9.9779999999999994E-2</v>
      </c>
      <c r="M9" s="25"/>
      <c r="N9" s="25" t="s">
        <v>154</v>
      </c>
    </row>
    <row r="10" spans="1:14" ht="15.75" x14ac:dyDescent="0.25">
      <c r="A10" s="6"/>
      <c r="B10" s="6"/>
      <c r="C10" s="6"/>
      <c r="D10" s="6"/>
      <c r="E10" s="6" t="s">
        <v>127</v>
      </c>
      <c r="F10" s="8">
        <v>26692.03</v>
      </c>
      <c r="G10" s="8"/>
      <c r="H10" s="8">
        <v>22310.52</v>
      </c>
      <c r="I10" s="8"/>
      <c r="J10" s="8">
        <f t="shared" si="0"/>
        <v>4381.51</v>
      </c>
      <c r="K10" s="6"/>
      <c r="L10" s="9">
        <f t="shared" si="1"/>
        <v>0.19639000000000001</v>
      </c>
      <c r="M10" s="25"/>
      <c r="N10" s="25"/>
    </row>
    <row r="11" spans="1:14" ht="15.75" x14ac:dyDescent="0.25">
      <c r="A11" s="6"/>
      <c r="B11" s="6"/>
      <c r="C11" s="6"/>
      <c r="D11" s="6"/>
      <c r="E11" s="6" t="s">
        <v>31</v>
      </c>
      <c r="F11" s="8">
        <v>35500</v>
      </c>
      <c r="G11" s="8"/>
      <c r="H11" s="8">
        <v>32212.76</v>
      </c>
      <c r="I11" s="8"/>
      <c r="J11" s="8">
        <f t="shared" si="0"/>
        <v>3287.24</v>
      </c>
      <c r="K11" s="6"/>
      <c r="L11" s="9">
        <f t="shared" si="1"/>
        <v>0.10205</v>
      </c>
      <c r="M11" s="25"/>
      <c r="N11" s="25"/>
    </row>
    <row r="12" spans="1:14" ht="16.5" thickBot="1" x14ac:dyDescent="0.3">
      <c r="A12" s="6"/>
      <c r="B12" s="6"/>
      <c r="C12" s="6"/>
      <c r="D12" s="6"/>
      <c r="E12" s="6" t="s">
        <v>32</v>
      </c>
      <c r="F12" s="11">
        <v>0</v>
      </c>
      <c r="G12" s="8"/>
      <c r="H12" s="11">
        <v>899.25</v>
      </c>
      <c r="I12" s="8"/>
      <c r="J12" s="11">
        <f t="shared" si="0"/>
        <v>-899.25</v>
      </c>
      <c r="K12" s="6"/>
      <c r="L12" s="13">
        <f t="shared" si="1"/>
        <v>-1</v>
      </c>
      <c r="M12" s="25"/>
      <c r="N12" s="25"/>
    </row>
    <row r="13" spans="1:14" ht="16.5" thickBot="1" x14ac:dyDescent="0.3">
      <c r="A13" s="6"/>
      <c r="B13" s="6"/>
      <c r="C13" s="6"/>
      <c r="D13" s="6" t="s">
        <v>33</v>
      </c>
      <c r="E13" s="6"/>
      <c r="F13" s="12">
        <f>ROUND(SUM(F7:F12),5)</f>
        <v>1567028.07</v>
      </c>
      <c r="G13" s="8"/>
      <c r="H13" s="12">
        <f>ROUND(SUM(H7:H12),5)</f>
        <v>1477686.55</v>
      </c>
      <c r="I13" s="8"/>
      <c r="J13" s="12">
        <f t="shared" si="0"/>
        <v>89341.52</v>
      </c>
      <c r="K13" s="6"/>
      <c r="L13" s="14">
        <f t="shared" si="1"/>
        <v>6.046E-2</v>
      </c>
      <c r="M13" s="25"/>
      <c r="N13" s="25"/>
    </row>
    <row r="14" spans="1:14" ht="30" customHeight="1" x14ac:dyDescent="0.25">
      <c r="A14" s="6"/>
      <c r="B14" s="6"/>
      <c r="C14" s="6" t="s">
        <v>34</v>
      </c>
      <c r="D14" s="6"/>
      <c r="E14" s="6"/>
      <c r="F14" s="8">
        <f>F13</f>
        <v>1567028.07</v>
      </c>
      <c r="G14" s="8"/>
      <c r="H14" s="8">
        <f>H13</f>
        <v>1477686.55</v>
      </c>
      <c r="I14" s="8"/>
      <c r="J14" s="8">
        <f t="shared" si="0"/>
        <v>89341.52</v>
      </c>
      <c r="K14" s="6"/>
      <c r="L14" s="9">
        <f t="shared" si="1"/>
        <v>6.046E-2</v>
      </c>
      <c r="M14" s="25"/>
      <c r="N14" s="25"/>
    </row>
    <row r="15" spans="1:14" ht="30" customHeight="1" x14ac:dyDescent="0.25">
      <c r="A15" s="6"/>
      <c r="B15" s="6"/>
      <c r="C15" s="6"/>
      <c r="D15" s="6" t="s">
        <v>35</v>
      </c>
      <c r="E15" s="6"/>
      <c r="F15" s="8"/>
      <c r="G15" s="8"/>
      <c r="H15" s="8"/>
      <c r="I15" s="8"/>
      <c r="J15" s="8"/>
      <c r="K15" s="6"/>
      <c r="L15" s="9"/>
      <c r="M15" s="25"/>
      <c r="N15" s="25"/>
    </row>
    <row r="16" spans="1:14" ht="15.75" x14ac:dyDescent="0.25">
      <c r="A16" s="6"/>
      <c r="B16" s="6"/>
      <c r="C16" s="6"/>
      <c r="D16" s="6"/>
      <c r="E16" s="6" t="s">
        <v>153</v>
      </c>
      <c r="F16" s="8">
        <v>83.56</v>
      </c>
      <c r="G16" s="8"/>
      <c r="H16" s="8">
        <v>0</v>
      </c>
      <c r="I16" s="8"/>
      <c r="J16" s="8">
        <f t="shared" ref="J16:J39" si="2">ROUND((F16-H16),5)</f>
        <v>83.56</v>
      </c>
      <c r="K16" s="6"/>
      <c r="L16" s="9">
        <f t="shared" ref="L16:L39" si="3">ROUND(IF(F16=0, IF(H16=0, 0, SIGN(-H16)), IF(H16=0, SIGN(F16), (F16-H16)/ABS(H16))),5)</f>
        <v>1</v>
      </c>
      <c r="M16" s="25"/>
      <c r="N16" s="25"/>
    </row>
    <row r="17" spans="1:14" ht="15.75" x14ac:dyDescent="0.25">
      <c r="A17" s="6"/>
      <c r="B17" s="6"/>
      <c r="C17" s="6"/>
      <c r="D17" s="6"/>
      <c r="E17" s="6" t="s">
        <v>36</v>
      </c>
      <c r="F17" s="8">
        <v>5708</v>
      </c>
      <c r="G17" s="8"/>
      <c r="H17" s="8">
        <v>3478.84</v>
      </c>
      <c r="I17" s="8"/>
      <c r="J17" s="8">
        <f t="shared" si="2"/>
        <v>2229.16</v>
      </c>
      <c r="K17" s="6"/>
      <c r="L17" s="9">
        <f t="shared" si="3"/>
        <v>0.64078000000000002</v>
      </c>
      <c r="M17" s="25"/>
      <c r="N17" s="25"/>
    </row>
    <row r="18" spans="1:14" ht="15.75" x14ac:dyDescent="0.25">
      <c r="A18" s="6"/>
      <c r="B18" s="6"/>
      <c r="C18" s="6"/>
      <c r="D18" s="6"/>
      <c r="E18" s="6" t="s">
        <v>37</v>
      </c>
      <c r="F18" s="8">
        <v>9468.85</v>
      </c>
      <c r="G18" s="8"/>
      <c r="H18" s="8">
        <v>7903.21</v>
      </c>
      <c r="I18" s="8"/>
      <c r="J18" s="8">
        <f t="shared" si="2"/>
        <v>1565.64</v>
      </c>
      <c r="K18" s="6"/>
      <c r="L18" s="9">
        <f t="shared" si="3"/>
        <v>0.1981</v>
      </c>
      <c r="M18" s="25"/>
      <c r="N18" s="25"/>
    </row>
    <row r="19" spans="1:14" ht="15.75" x14ac:dyDescent="0.25">
      <c r="A19" s="6"/>
      <c r="B19" s="6"/>
      <c r="C19" s="6"/>
      <c r="D19" s="6"/>
      <c r="E19" s="6" t="s">
        <v>38</v>
      </c>
      <c r="F19" s="8">
        <v>12150.93</v>
      </c>
      <c r="G19" s="8"/>
      <c r="H19" s="8">
        <v>12071.07</v>
      </c>
      <c r="I19" s="8"/>
      <c r="J19" s="8">
        <f t="shared" si="2"/>
        <v>79.86</v>
      </c>
      <c r="K19" s="6"/>
      <c r="L19" s="9">
        <f t="shared" si="3"/>
        <v>6.62E-3</v>
      </c>
      <c r="M19" s="25"/>
      <c r="N19" s="25"/>
    </row>
    <row r="20" spans="1:14" ht="15.75" x14ac:dyDescent="0.25">
      <c r="A20" s="6"/>
      <c r="B20" s="6"/>
      <c r="C20" s="6"/>
      <c r="D20" s="6"/>
      <c r="E20" s="6" t="s">
        <v>95</v>
      </c>
      <c r="F20" s="8">
        <v>0</v>
      </c>
      <c r="G20" s="8"/>
      <c r="H20" s="8">
        <v>8712.76</v>
      </c>
      <c r="I20" s="8"/>
      <c r="J20" s="8">
        <f t="shared" si="2"/>
        <v>-8712.76</v>
      </c>
      <c r="K20" s="6"/>
      <c r="L20" s="9">
        <f t="shared" si="3"/>
        <v>-1</v>
      </c>
      <c r="M20" s="25"/>
    </row>
    <row r="21" spans="1:14" ht="15.75" x14ac:dyDescent="0.25">
      <c r="A21" s="6"/>
      <c r="B21" s="6"/>
      <c r="C21" s="6"/>
      <c r="D21" s="6"/>
      <c r="E21" s="6" t="s">
        <v>39</v>
      </c>
      <c r="F21" s="8">
        <v>41845.14</v>
      </c>
      <c r="G21" s="8"/>
      <c r="H21" s="8">
        <v>65448.28</v>
      </c>
      <c r="I21" s="8"/>
      <c r="J21" s="8">
        <f t="shared" si="2"/>
        <v>-23603.14</v>
      </c>
      <c r="K21" s="6"/>
      <c r="L21" s="9">
        <f t="shared" si="3"/>
        <v>-0.36064000000000002</v>
      </c>
      <c r="M21" s="25"/>
      <c r="N21" s="25" t="s">
        <v>103</v>
      </c>
    </row>
    <row r="22" spans="1:14" ht="15.75" x14ac:dyDescent="0.25">
      <c r="A22" s="6"/>
      <c r="B22" s="6"/>
      <c r="C22" s="6"/>
      <c r="D22" s="6"/>
      <c r="E22" s="6" t="s">
        <v>40</v>
      </c>
      <c r="F22" s="8">
        <v>3899.48</v>
      </c>
      <c r="G22" s="8"/>
      <c r="H22" s="8">
        <v>3380.99</v>
      </c>
      <c r="I22" s="8"/>
      <c r="J22" s="8">
        <f t="shared" si="2"/>
        <v>518.49</v>
      </c>
      <c r="K22" s="6"/>
      <c r="L22" s="9">
        <f t="shared" si="3"/>
        <v>0.15334999999999999</v>
      </c>
      <c r="M22" s="25"/>
    </row>
    <row r="23" spans="1:14" ht="30.75" x14ac:dyDescent="0.25">
      <c r="A23" s="6"/>
      <c r="B23" s="6"/>
      <c r="C23" s="6"/>
      <c r="D23" s="6"/>
      <c r="E23" s="6" t="s">
        <v>41</v>
      </c>
      <c r="F23" s="8">
        <v>42349.06</v>
      </c>
      <c r="G23" s="8"/>
      <c r="H23" s="8">
        <v>31590.37</v>
      </c>
      <c r="I23" s="8"/>
      <c r="J23" s="8">
        <f t="shared" si="2"/>
        <v>10758.69</v>
      </c>
      <c r="K23" s="6"/>
      <c r="L23" s="9">
        <f t="shared" si="3"/>
        <v>0.34056999999999998</v>
      </c>
      <c r="M23" s="25"/>
      <c r="N23" s="28" t="s">
        <v>136</v>
      </c>
    </row>
    <row r="24" spans="1:14" ht="30.75" x14ac:dyDescent="0.25">
      <c r="A24" s="6"/>
      <c r="B24" s="6"/>
      <c r="C24" s="6"/>
      <c r="D24" s="6"/>
      <c r="E24" s="6" t="s">
        <v>42</v>
      </c>
      <c r="F24" s="8">
        <v>43010.65</v>
      </c>
      <c r="G24" s="8"/>
      <c r="H24" s="8">
        <v>55815.05</v>
      </c>
      <c r="I24" s="8"/>
      <c r="J24" s="8">
        <f t="shared" si="2"/>
        <v>-12804.4</v>
      </c>
      <c r="K24" s="6"/>
      <c r="L24" s="9">
        <f t="shared" si="3"/>
        <v>-0.22941</v>
      </c>
      <c r="M24" s="25"/>
      <c r="N24" s="28" t="s">
        <v>129</v>
      </c>
    </row>
    <row r="25" spans="1:14" ht="45.75" x14ac:dyDescent="0.25">
      <c r="A25" s="6"/>
      <c r="B25" s="6"/>
      <c r="C25" s="6"/>
      <c r="D25" s="6"/>
      <c r="E25" s="6" t="s">
        <v>43</v>
      </c>
      <c r="F25" s="8">
        <v>744245.66</v>
      </c>
      <c r="G25" s="8"/>
      <c r="H25" s="8">
        <v>693019.88</v>
      </c>
      <c r="I25" s="8"/>
      <c r="J25" s="8">
        <f t="shared" si="2"/>
        <v>51225.78</v>
      </c>
      <c r="K25" s="6"/>
      <c r="L25" s="9">
        <f t="shared" si="3"/>
        <v>7.392E-2</v>
      </c>
      <c r="M25" s="25"/>
      <c r="N25" s="28" t="s">
        <v>155</v>
      </c>
    </row>
    <row r="26" spans="1:14" ht="30.75" x14ac:dyDescent="0.25">
      <c r="A26" s="6"/>
      <c r="B26" s="6"/>
      <c r="C26" s="6"/>
      <c r="D26" s="6"/>
      <c r="E26" s="6" t="s">
        <v>44</v>
      </c>
      <c r="F26" s="8">
        <v>184579</v>
      </c>
      <c r="G26" s="8"/>
      <c r="H26" s="8">
        <v>151916.72</v>
      </c>
      <c r="I26" s="8"/>
      <c r="J26" s="8">
        <f t="shared" si="2"/>
        <v>32662.28</v>
      </c>
      <c r="K26" s="6"/>
      <c r="L26" s="9">
        <f t="shared" si="3"/>
        <v>0.215</v>
      </c>
      <c r="M26" s="25"/>
      <c r="N26" s="28" t="s">
        <v>134</v>
      </c>
    </row>
    <row r="27" spans="1:14" ht="30.75" x14ac:dyDescent="0.25">
      <c r="A27" s="6"/>
      <c r="B27" s="6"/>
      <c r="C27" s="6"/>
      <c r="D27" s="6"/>
      <c r="E27" s="6" t="s">
        <v>45</v>
      </c>
      <c r="F27" s="8">
        <v>96726.36</v>
      </c>
      <c r="G27" s="8"/>
      <c r="H27" s="8">
        <v>71321.649999999994</v>
      </c>
      <c r="I27" s="8"/>
      <c r="J27" s="8">
        <f t="shared" si="2"/>
        <v>25404.71</v>
      </c>
      <c r="K27" s="6"/>
      <c r="L27" s="9">
        <f t="shared" si="3"/>
        <v>0.35620000000000002</v>
      </c>
      <c r="M27" s="25"/>
      <c r="N27" s="28" t="s">
        <v>102</v>
      </c>
    </row>
    <row r="28" spans="1:14" ht="30.75" x14ac:dyDescent="0.25">
      <c r="A28" s="6"/>
      <c r="B28" s="6"/>
      <c r="C28" s="6"/>
      <c r="D28" s="6"/>
      <c r="E28" s="6" t="s">
        <v>46</v>
      </c>
      <c r="F28" s="8">
        <v>423114.35</v>
      </c>
      <c r="G28" s="8"/>
      <c r="H28" s="8">
        <v>465763.28</v>
      </c>
      <c r="I28" s="8"/>
      <c r="J28" s="8">
        <f t="shared" si="2"/>
        <v>-42648.93</v>
      </c>
      <c r="K28" s="6"/>
      <c r="L28" s="9">
        <f t="shared" si="3"/>
        <v>-9.1569999999999999E-2</v>
      </c>
      <c r="M28" s="25"/>
      <c r="N28" s="28" t="s">
        <v>132</v>
      </c>
    </row>
    <row r="29" spans="1:14" ht="15.75" x14ac:dyDescent="0.25">
      <c r="A29" s="6"/>
      <c r="B29" s="6"/>
      <c r="C29" s="6"/>
      <c r="D29" s="6"/>
      <c r="E29" s="6" t="s">
        <v>47</v>
      </c>
      <c r="F29" s="8">
        <v>2142.19</v>
      </c>
      <c r="G29" s="8"/>
      <c r="H29" s="8">
        <v>8825.76</v>
      </c>
      <c r="I29" s="8"/>
      <c r="J29" s="8">
        <f t="shared" si="2"/>
        <v>-6683.57</v>
      </c>
      <c r="K29" s="6"/>
      <c r="L29" s="9">
        <f t="shared" si="3"/>
        <v>-0.75727999999999995</v>
      </c>
      <c r="M29" s="25"/>
      <c r="N29" s="25" t="s">
        <v>156</v>
      </c>
    </row>
    <row r="30" spans="1:14" ht="15.75" x14ac:dyDescent="0.25">
      <c r="A30" s="6"/>
      <c r="B30" s="6"/>
      <c r="C30" s="6"/>
      <c r="D30" s="6"/>
      <c r="E30" s="6" t="s">
        <v>48</v>
      </c>
      <c r="F30" s="8">
        <v>33660.379999999997</v>
      </c>
      <c r="G30" s="8"/>
      <c r="H30" s="8">
        <v>30124.32</v>
      </c>
      <c r="I30" s="8"/>
      <c r="J30" s="8">
        <f t="shared" si="2"/>
        <v>3536.06</v>
      </c>
      <c r="K30" s="6"/>
      <c r="L30" s="9">
        <f t="shared" si="3"/>
        <v>0.11738</v>
      </c>
      <c r="M30" s="25"/>
      <c r="N30" s="25"/>
    </row>
    <row r="31" spans="1:14" ht="15.75" x14ac:dyDescent="0.25">
      <c r="A31" s="6"/>
      <c r="B31" s="6"/>
      <c r="C31" s="6"/>
      <c r="D31" s="6"/>
      <c r="E31" s="6" t="s">
        <v>49</v>
      </c>
      <c r="F31" s="8">
        <v>13849.99</v>
      </c>
      <c r="G31" s="8"/>
      <c r="H31" s="8">
        <v>14079.88</v>
      </c>
      <c r="I31" s="8"/>
      <c r="J31" s="8">
        <f t="shared" si="2"/>
        <v>-229.89</v>
      </c>
      <c r="K31" s="6"/>
      <c r="L31" s="9">
        <f t="shared" si="3"/>
        <v>-1.6330000000000001E-2</v>
      </c>
      <c r="M31" s="25"/>
      <c r="N31" s="25"/>
    </row>
    <row r="32" spans="1:14" ht="15.75" x14ac:dyDescent="0.25">
      <c r="A32" s="6"/>
      <c r="B32" s="6"/>
      <c r="C32" s="6"/>
      <c r="D32" s="6"/>
      <c r="E32" s="6" t="s">
        <v>50</v>
      </c>
      <c r="F32" s="8">
        <v>2031.8</v>
      </c>
      <c r="G32" s="8"/>
      <c r="H32" s="8">
        <v>3106.76</v>
      </c>
      <c r="I32" s="8"/>
      <c r="J32" s="8">
        <f t="shared" si="2"/>
        <v>-1074.96</v>
      </c>
      <c r="K32" s="6"/>
      <c r="L32" s="9">
        <f t="shared" si="3"/>
        <v>-0.34600999999999998</v>
      </c>
      <c r="M32" s="25"/>
      <c r="N32" s="25"/>
    </row>
    <row r="33" spans="1:14" ht="15.75" x14ac:dyDescent="0.25">
      <c r="A33" s="6"/>
      <c r="B33" s="6"/>
      <c r="C33" s="6"/>
      <c r="D33" s="6"/>
      <c r="E33" s="6" t="s">
        <v>100</v>
      </c>
      <c r="F33" s="8">
        <v>10232.76</v>
      </c>
      <c r="G33" s="8"/>
      <c r="H33" s="8">
        <v>11503.26</v>
      </c>
      <c r="I33" s="8"/>
      <c r="J33" s="8">
        <f t="shared" si="2"/>
        <v>-1270.5</v>
      </c>
      <c r="K33" s="6"/>
      <c r="L33" s="9">
        <f t="shared" si="3"/>
        <v>-0.11045000000000001</v>
      </c>
      <c r="M33" s="25"/>
      <c r="N33" s="25"/>
    </row>
    <row r="34" spans="1:14" ht="15.75" x14ac:dyDescent="0.25">
      <c r="A34" s="6"/>
      <c r="B34" s="6"/>
      <c r="C34" s="6"/>
      <c r="D34" s="6"/>
      <c r="E34" s="6" t="s">
        <v>51</v>
      </c>
      <c r="F34" s="8">
        <v>15140.23</v>
      </c>
      <c r="G34" s="8"/>
      <c r="H34" s="8">
        <v>17963.419999999998</v>
      </c>
      <c r="I34" s="8"/>
      <c r="J34" s="8">
        <f t="shared" si="2"/>
        <v>-2823.19</v>
      </c>
      <c r="K34" s="6"/>
      <c r="L34" s="9">
        <f t="shared" si="3"/>
        <v>-0.15715999999999999</v>
      </c>
      <c r="M34" s="25"/>
      <c r="N34" s="25"/>
    </row>
    <row r="35" spans="1:14" ht="15.75" x14ac:dyDescent="0.25">
      <c r="A35" s="6"/>
      <c r="B35" s="6"/>
      <c r="C35" s="6"/>
      <c r="D35" s="6"/>
      <c r="E35" s="6" t="s">
        <v>128</v>
      </c>
      <c r="F35" s="8">
        <v>0.06</v>
      </c>
      <c r="G35" s="8"/>
      <c r="H35" s="8">
        <v>0</v>
      </c>
      <c r="I35" s="8"/>
      <c r="J35" s="8">
        <f t="shared" si="2"/>
        <v>0.06</v>
      </c>
      <c r="K35" s="6"/>
      <c r="L35" s="9">
        <f t="shared" si="3"/>
        <v>1</v>
      </c>
      <c r="M35" s="25"/>
      <c r="N35" s="25"/>
    </row>
    <row r="36" spans="1:14" ht="15.75" x14ac:dyDescent="0.25">
      <c r="A36" s="6"/>
      <c r="B36" s="6"/>
      <c r="C36" s="6"/>
      <c r="D36" s="6"/>
      <c r="E36" s="6" t="s">
        <v>101</v>
      </c>
      <c r="F36" s="8">
        <v>1137.51</v>
      </c>
      <c r="G36" s="8"/>
      <c r="H36" s="8">
        <v>982.71</v>
      </c>
      <c r="I36" s="8"/>
      <c r="J36" s="8">
        <f t="shared" si="2"/>
        <v>154.80000000000001</v>
      </c>
      <c r="K36" s="6"/>
      <c r="L36" s="9">
        <f t="shared" si="3"/>
        <v>0.15751999999999999</v>
      </c>
      <c r="M36" s="25"/>
      <c r="N36" s="25"/>
    </row>
    <row r="37" spans="1:14" ht="16.5" thickBot="1" x14ac:dyDescent="0.3">
      <c r="A37" s="6"/>
      <c r="B37" s="6"/>
      <c r="C37" s="6"/>
      <c r="D37" s="6"/>
      <c r="E37" s="6" t="s">
        <v>52</v>
      </c>
      <c r="F37" s="11">
        <v>740.23</v>
      </c>
      <c r="G37" s="8"/>
      <c r="H37" s="11">
        <v>2611.62</v>
      </c>
      <c r="I37" s="8"/>
      <c r="J37" s="11">
        <f t="shared" si="2"/>
        <v>-1871.39</v>
      </c>
      <c r="K37" s="6"/>
      <c r="L37" s="13">
        <f t="shared" si="3"/>
        <v>-0.71655999999999997</v>
      </c>
      <c r="M37" s="25"/>
      <c r="N37" s="25"/>
    </row>
    <row r="38" spans="1:14" ht="16.5" thickBot="1" x14ac:dyDescent="0.3">
      <c r="A38" s="6"/>
      <c r="B38" s="6"/>
      <c r="C38" s="6"/>
      <c r="D38" s="6" t="s">
        <v>53</v>
      </c>
      <c r="E38" s="6"/>
      <c r="F38" s="12">
        <f>ROUND(SUM(F15:F37),5)</f>
        <v>1686116.19</v>
      </c>
      <c r="G38" s="8"/>
      <c r="H38" s="12">
        <f>ROUND(SUM(H15:H37),5)</f>
        <v>1659619.83</v>
      </c>
      <c r="I38" s="8"/>
      <c r="J38" s="12">
        <f t="shared" si="2"/>
        <v>26496.36</v>
      </c>
      <c r="K38" s="6"/>
      <c r="L38" s="14">
        <f t="shared" si="3"/>
        <v>1.5970000000000002E-2</v>
      </c>
      <c r="M38" s="25"/>
    </row>
    <row r="39" spans="1:14" ht="30" customHeight="1" x14ac:dyDescent="0.25">
      <c r="A39" s="6"/>
      <c r="B39" s="6" t="s">
        <v>54</v>
      </c>
      <c r="C39" s="6"/>
      <c r="D39" s="6"/>
      <c r="E39" s="6"/>
      <c r="F39" s="8">
        <f>ROUND(F6+F14-F38,5)</f>
        <v>-119088.12</v>
      </c>
      <c r="G39" s="8"/>
      <c r="H39" s="8">
        <f>ROUND(H6+H14-H38,5)</f>
        <v>-181933.28</v>
      </c>
      <c r="I39" s="8"/>
      <c r="J39" s="8">
        <f t="shared" si="2"/>
        <v>62845.16</v>
      </c>
      <c r="K39" s="6"/>
      <c r="L39" s="9">
        <f t="shared" si="3"/>
        <v>0.34543000000000001</v>
      </c>
      <c r="M39" s="25"/>
      <c r="N39" s="28"/>
    </row>
    <row r="40" spans="1:14" ht="30" customHeight="1" x14ac:dyDescent="0.25">
      <c r="A40" s="6"/>
      <c r="B40" s="6" t="s">
        <v>55</v>
      </c>
      <c r="C40" s="6"/>
      <c r="D40" s="6"/>
      <c r="E40" s="6"/>
      <c r="F40" s="8"/>
      <c r="G40" s="8"/>
      <c r="H40" s="8"/>
      <c r="I40" s="8"/>
      <c r="J40" s="8"/>
      <c r="K40" s="6"/>
      <c r="L40" s="9"/>
      <c r="M40" s="25"/>
      <c r="N40" s="25"/>
    </row>
    <row r="41" spans="1:14" ht="15.75" x14ac:dyDescent="0.25">
      <c r="A41" s="6"/>
      <c r="B41" s="6"/>
      <c r="C41" s="6" t="s">
        <v>56</v>
      </c>
      <c r="D41" s="6"/>
      <c r="E41" s="6"/>
      <c r="F41" s="8"/>
      <c r="G41" s="8"/>
      <c r="H41" s="8"/>
      <c r="I41" s="8"/>
      <c r="J41" s="8"/>
      <c r="K41" s="6"/>
      <c r="L41" s="9"/>
      <c r="M41" s="25"/>
      <c r="N41" s="25"/>
    </row>
    <row r="42" spans="1:14" ht="15.75" x14ac:dyDescent="0.25">
      <c r="A42" s="6"/>
      <c r="B42" s="6"/>
      <c r="C42" s="6"/>
      <c r="D42" s="6" t="s">
        <v>88</v>
      </c>
      <c r="E42" s="6"/>
      <c r="F42" s="8">
        <v>0.66</v>
      </c>
      <c r="G42" s="8"/>
      <c r="H42" s="8">
        <v>0</v>
      </c>
      <c r="I42" s="8"/>
      <c r="J42" s="8">
        <f t="shared" ref="J42:J48" si="4">ROUND((F42-H42),5)</f>
        <v>0.66</v>
      </c>
      <c r="K42" s="6"/>
      <c r="L42" s="9">
        <f t="shared" ref="L42:L48" si="5">ROUND(IF(F42=0, IF(H42=0, 0, SIGN(-H42)), IF(H42=0, SIGN(F42), (F42-H42)/ABS(H42))),5)</f>
        <v>1</v>
      </c>
      <c r="M42" s="25"/>
      <c r="N42" s="25"/>
    </row>
    <row r="43" spans="1:14" ht="15.75" x14ac:dyDescent="0.25">
      <c r="A43" s="6"/>
      <c r="B43" s="6"/>
      <c r="C43" s="6"/>
      <c r="D43" s="6" t="s">
        <v>57</v>
      </c>
      <c r="E43" s="6"/>
      <c r="F43" s="8">
        <v>0</v>
      </c>
      <c r="G43" s="8"/>
      <c r="H43" s="8">
        <v>0</v>
      </c>
      <c r="I43" s="8"/>
      <c r="J43" s="8">
        <f t="shared" si="4"/>
        <v>0</v>
      </c>
      <c r="K43" s="6"/>
      <c r="L43" s="9">
        <f t="shared" si="5"/>
        <v>0</v>
      </c>
      <c r="M43" s="25"/>
    </row>
    <row r="44" spans="1:14" ht="30.75" x14ac:dyDescent="0.25">
      <c r="A44" s="6"/>
      <c r="B44" s="6"/>
      <c r="C44" s="6"/>
      <c r="D44" s="6" t="s">
        <v>58</v>
      </c>
      <c r="E44" s="6"/>
      <c r="F44" s="8">
        <v>59336.37</v>
      </c>
      <c r="G44" s="8"/>
      <c r="H44" s="8">
        <v>160941.14000000001</v>
      </c>
      <c r="I44" s="8"/>
      <c r="J44" s="8">
        <f t="shared" si="4"/>
        <v>-101604.77</v>
      </c>
      <c r="K44" s="6"/>
      <c r="L44" s="9">
        <f t="shared" si="5"/>
        <v>-0.63131999999999999</v>
      </c>
      <c r="M44" s="25"/>
      <c r="N44" s="28" t="s">
        <v>135</v>
      </c>
    </row>
    <row r="45" spans="1:14" ht="16.5" thickBot="1" x14ac:dyDescent="0.3">
      <c r="A45" s="6"/>
      <c r="B45" s="6"/>
      <c r="C45" s="6"/>
      <c r="D45" s="6" t="s">
        <v>59</v>
      </c>
      <c r="E45" s="6"/>
      <c r="F45" s="11">
        <v>20772.04</v>
      </c>
      <c r="G45" s="8"/>
      <c r="H45" s="11">
        <v>30639.24</v>
      </c>
      <c r="I45" s="8"/>
      <c r="J45" s="11">
        <f t="shared" si="4"/>
        <v>-9867.2000000000007</v>
      </c>
      <c r="K45" s="6"/>
      <c r="L45" s="13">
        <f t="shared" si="5"/>
        <v>-0.32203999999999999</v>
      </c>
      <c r="M45" s="25"/>
    </row>
    <row r="46" spans="1:14" ht="31.5" thickBot="1" x14ac:dyDescent="0.3">
      <c r="A46" s="6"/>
      <c r="B46" s="6"/>
      <c r="C46" s="6" t="s">
        <v>60</v>
      </c>
      <c r="D46" s="6"/>
      <c r="E46" s="6"/>
      <c r="F46" s="15">
        <f>ROUND(SUM(F41:F45),5)</f>
        <v>80109.070000000007</v>
      </c>
      <c r="G46" s="8"/>
      <c r="H46" s="15">
        <f>ROUND(SUM(H41:H45),5)</f>
        <v>191580.38</v>
      </c>
      <c r="I46" s="8"/>
      <c r="J46" s="15">
        <f t="shared" si="4"/>
        <v>-111471.31</v>
      </c>
      <c r="K46" s="6"/>
      <c r="L46" s="16">
        <f t="shared" si="5"/>
        <v>-0.58184999999999998</v>
      </c>
      <c r="M46" s="25"/>
      <c r="N46" s="28" t="s">
        <v>104</v>
      </c>
    </row>
    <row r="47" spans="1:14" ht="30" customHeight="1" thickBot="1" x14ac:dyDescent="0.3">
      <c r="A47" s="6"/>
      <c r="B47" s="6" t="s">
        <v>61</v>
      </c>
      <c r="C47" s="6"/>
      <c r="D47" s="6"/>
      <c r="E47" s="6"/>
      <c r="F47" s="15">
        <f>ROUND(F40+F46,5)</f>
        <v>80109.070000000007</v>
      </c>
      <c r="G47" s="8"/>
      <c r="H47" s="15">
        <f>ROUND(H40+H46,5)</f>
        <v>191580.38</v>
      </c>
      <c r="I47" s="8"/>
      <c r="J47" s="15">
        <f t="shared" si="4"/>
        <v>-111471.31</v>
      </c>
      <c r="K47" s="6"/>
      <c r="L47" s="16">
        <f t="shared" si="5"/>
        <v>-0.58184999999999998</v>
      </c>
      <c r="M47" s="25"/>
      <c r="N47" s="43"/>
    </row>
    <row r="48" spans="1:14" s="19" customFormat="1" ht="30" customHeight="1" thickBot="1" x14ac:dyDescent="0.3">
      <c r="A48" s="6" t="s">
        <v>25</v>
      </c>
      <c r="B48" s="6"/>
      <c r="C48" s="6"/>
      <c r="D48" s="6"/>
      <c r="E48" s="6"/>
      <c r="F48" s="17">
        <f>ROUND(F39+F47,5)</f>
        <v>-38979.050000000003</v>
      </c>
      <c r="G48" s="22"/>
      <c r="H48" s="17">
        <f>ROUND(H39+H47,5)</f>
        <v>9647.1</v>
      </c>
      <c r="I48" s="22"/>
      <c r="J48" s="17">
        <f t="shared" si="4"/>
        <v>-48626.15</v>
      </c>
      <c r="K48" s="3"/>
      <c r="L48" s="18">
        <f t="shared" si="5"/>
        <v>-5.0404900000000001</v>
      </c>
      <c r="M48" s="43"/>
      <c r="N48" s="25"/>
    </row>
    <row r="49" spans="1:14" ht="16.5" thickTop="1" x14ac:dyDescent="0.25">
      <c r="A49" s="7"/>
      <c r="B49" s="7"/>
      <c r="C49" s="7"/>
      <c r="D49" s="7"/>
      <c r="E49" s="7"/>
      <c r="F49" s="29"/>
      <c r="G49" s="29"/>
      <c r="H49" s="29"/>
      <c r="I49" s="29"/>
      <c r="J49" s="29"/>
      <c r="K49" s="29"/>
      <c r="L49" s="29"/>
      <c r="M49" s="25"/>
      <c r="N49" s="25"/>
    </row>
  </sheetData>
  <mergeCells count="3">
    <mergeCell ref="A1:M1"/>
    <mergeCell ref="A2:M2"/>
    <mergeCell ref="A3:M3"/>
  </mergeCells>
  <pageMargins left="0.2" right="0.2" top="0.75" bottom="0.75" header="0.1" footer="0.3"/>
  <pageSetup scale="64" fitToHeight="0" orientation="portrait" verticalDpi="0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839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83969" r:id="rId4" name="FILTER"/>
      </mc:Fallback>
    </mc:AlternateContent>
    <mc:AlternateContent xmlns:mc="http://schemas.openxmlformats.org/markup-compatibility/2006">
      <mc:Choice Requires="x14">
        <control shapeId="8397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83970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N47"/>
  <sheetViews>
    <sheetView workbookViewId="0">
      <selection sqref="A1:M1"/>
    </sheetView>
  </sheetViews>
  <sheetFormatPr defaultRowHeight="15" x14ac:dyDescent="0.25"/>
  <cols>
    <col min="1" max="4" width="3" style="1" customWidth="1"/>
    <col min="5" max="5" width="42.85546875" style="1" bestFit="1" customWidth="1"/>
    <col min="6" max="6" width="14.85546875" style="2" bestFit="1" customWidth="1"/>
    <col min="7" max="7" width="2.28515625" style="2" customWidth="1"/>
    <col min="8" max="8" width="12.140625" style="2" bestFit="1" customWidth="1"/>
    <col min="9" max="9" width="2.28515625" style="2" customWidth="1"/>
    <col min="10" max="10" width="17" style="2" bestFit="1" customWidth="1"/>
    <col min="11" max="11" width="2.28515625" style="2" customWidth="1"/>
    <col min="12" max="12" width="15" style="2" bestFit="1" customWidth="1"/>
    <col min="13" max="13" width="2.140625" customWidth="1"/>
    <col min="14" max="14" width="40.7109375" customWidth="1"/>
  </cols>
  <sheetData>
    <row r="1" spans="1:14" ht="15.75" x14ac:dyDescent="0.25">
      <c r="A1" s="46" t="s">
        <v>92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2">
        <v>41981</v>
      </c>
    </row>
    <row r="2" spans="1:14" ht="15.75" x14ac:dyDescent="0.25">
      <c r="A2" s="46" t="s">
        <v>96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25"/>
    </row>
    <row r="3" spans="1:14" ht="15.75" x14ac:dyDescent="0.25">
      <c r="A3" s="46" t="s">
        <v>150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25"/>
    </row>
    <row r="4" spans="1:14" ht="16.5" thickBot="1" x14ac:dyDescent="0.3">
      <c r="A4" s="3"/>
      <c r="B4" s="3"/>
      <c r="C4" s="3"/>
      <c r="D4" s="3"/>
      <c r="E4" s="3"/>
      <c r="F4" s="23"/>
      <c r="G4" s="24"/>
      <c r="H4" s="23"/>
      <c r="I4" s="24"/>
      <c r="J4" s="23"/>
      <c r="K4" s="24"/>
      <c r="L4" s="23"/>
      <c r="M4" s="25"/>
      <c r="N4" s="25"/>
    </row>
    <row r="5" spans="1:14" s="20" customFormat="1" ht="17.25" thickTop="1" thickBot="1" x14ac:dyDescent="0.3">
      <c r="A5" s="31"/>
      <c r="B5" s="31"/>
      <c r="C5" s="31"/>
      <c r="D5" s="31"/>
      <c r="E5" s="31"/>
      <c r="F5" s="4" t="s">
        <v>151</v>
      </c>
      <c r="G5" s="26"/>
      <c r="H5" s="4" t="s">
        <v>62</v>
      </c>
      <c r="I5" s="26"/>
      <c r="J5" s="4" t="s">
        <v>63</v>
      </c>
      <c r="K5" s="26"/>
      <c r="L5" s="4" t="s">
        <v>64</v>
      </c>
      <c r="M5" s="45"/>
      <c r="N5" s="27" t="s">
        <v>65</v>
      </c>
    </row>
    <row r="6" spans="1:14" ht="16.5" thickTop="1" x14ac:dyDescent="0.25">
      <c r="A6" s="6"/>
      <c r="B6" s="6" t="s">
        <v>27</v>
      </c>
      <c r="C6" s="6"/>
      <c r="D6" s="6"/>
      <c r="E6" s="6"/>
      <c r="F6" s="8"/>
      <c r="G6" s="6"/>
      <c r="H6" s="8"/>
      <c r="I6" s="6"/>
      <c r="J6" s="8"/>
      <c r="K6" s="6"/>
      <c r="L6" s="9"/>
      <c r="M6" s="25"/>
      <c r="N6" s="25"/>
    </row>
    <row r="7" spans="1:14" ht="15.75" x14ac:dyDescent="0.25">
      <c r="A7" s="6"/>
      <c r="B7" s="6"/>
      <c r="C7" s="6"/>
      <c r="D7" s="6" t="s">
        <v>28</v>
      </c>
      <c r="E7" s="6"/>
      <c r="F7" s="8"/>
      <c r="G7" s="6"/>
      <c r="H7" s="8"/>
      <c r="I7" s="6"/>
      <c r="J7" s="8"/>
      <c r="K7" s="6"/>
      <c r="L7" s="9"/>
      <c r="M7" s="25"/>
      <c r="N7" s="25"/>
    </row>
    <row r="8" spans="1:14" ht="30.75" x14ac:dyDescent="0.25">
      <c r="A8" s="6"/>
      <c r="B8" s="6"/>
      <c r="C8" s="6"/>
      <c r="D8" s="6"/>
      <c r="E8" s="6" t="s">
        <v>29</v>
      </c>
      <c r="F8" s="8">
        <v>1246274</v>
      </c>
      <c r="G8" s="6"/>
      <c r="H8" s="8">
        <v>1212000</v>
      </c>
      <c r="I8" s="6"/>
      <c r="J8" s="8">
        <f t="shared" ref="J8:J13" si="0">ROUND((F8-H8),5)</f>
        <v>34274</v>
      </c>
      <c r="K8" s="6"/>
      <c r="L8" s="9">
        <f t="shared" ref="L8:L13" si="1">ROUND(IF(H8=0, IF(F8=0, 0, 1), F8/H8),5)</f>
        <v>1.0282800000000001</v>
      </c>
      <c r="M8" s="25"/>
      <c r="N8" s="28" t="s">
        <v>158</v>
      </c>
    </row>
    <row r="9" spans="1:14" ht="30.75" x14ac:dyDescent="0.25">
      <c r="A9" s="6"/>
      <c r="B9" s="6"/>
      <c r="C9" s="6"/>
      <c r="D9" s="6"/>
      <c r="E9" s="6" t="s">
        <v>30</v>
      </c>
      <c r="F9" s="8">
        <v>258562</v>
      </c>
      <c r="G9" s="6"/>
      <c r="H9" s="8">
        <v>279570</v>
      </c>
      <c r="I9" s="6"/>
      <c r="J9" s="8">
        <f t="shared" si="0"/>
        <v>-21008</v>
      </c>
      <c r="K9" s="6"/>
      <c r="L9" s="9">
        <f t="shared" si="1"/>
        <v>0.92486000000000002</v>
      </c>
      <c r="M9" s="25"/>
      <c r="N9" s="28" t="s">
        <v>157</v>
      </c>
    </row>
    <row r="10" spans="1:14" ht="15.75" x14ac:dyDescent="0.25">
      <c r="A10" s="6"/>
      <c r="B10" s="6"/>
      <c r="C10" s="6"/>
      <c r="D10" s="6"/>
      <c r="E10" s="6" t="s">
        <v>127</v>
      </c>
      <c r="F10" s="8">
        <v>26692</v>
      </c>
      <c r="G10" s="6"/>
      <c r="H10" s="8">
        <v>20000</v>
      </c>
      <c r="I10" s="6"/>
      <c r="J10" s="8">
        <f t="shared" si="0"/>
        <v>6692</v>
      </c>
      <c r="K10" s="6"/>
      <c r="L10" s="9">
        <f t="shared" si="1"/>
        <v>1.3346</v>
      </c>
      <c r="M10" s="25"/>
      <c r="N10" s="28"/>
    </row>
    <row r="11" spans="1:14" ht="31.5" thickBot="1" x14ac:dyDescent="0.3">
      <c r="A11" s="6"/>
      <c r="B11" s="6"/>
      <c r="C11" s="6"/>
      <c r="D11" s="6"/>
      <c r="E11" s="6" t="s">
        <v>31</v>
      </c>
      <c r="F11" s="11">
        <v>35500</v>
      </c>
      <c r="G11" s="6"/>
      <c r="H11" s="11">
        <v>39000</v>
      </c>
      <c r="I11" s="6"/>
      <c r="J11" s="11">
        <f t="shared" si="0"/>
        <v>-3500</v>
      </c>
      <c r="K11" s="6"/>
      <c r="L11" s="13">
        <f t="shared" si="1"/>
        <v>0.91025999999999996</v>
      </c>
      <c r="M11" s="25"/>
      <c r="N11" s="28" t="s">
        <v>91</v>
      </c>
    </row>
    <row r="12" spans="1:14" ht="16.5" thickBot="1" x14ac:dyDescent="0.3">
      <c r="A12" s="6"/>
      <c r="B12" s="6"/>
      <c r="C12" s="6"/>
      <c r="D12" s="6" t="s">
        <v>33</v>
      </c>
      <c r="E12" s="6"/>
      <c r="F12" s="12">
        <f>ROUND(SUM(F7:F11),5)</f>
        <v>1567028</v>
      </c>
      <c r="G12" s="6"/>
      <c r="H12" s="12">
        <f>ROUND(SUM(H7:H11),5)</f>
        <v>1550570</v>
      </c>
      <c r="I12" s="6"/>
      <c r="J12" s="12">
        <f t="shared" si="0"/>
        <v>16458</v>
      </c>
      <c r="K12" s="6"/>
      <c r="L12" s="14">
        <f t="shared" si="1"/>
        <v>1.01061</v>
      </c>
      <c r="M12" s="25"/>
      <c r="N12" s="25"/>
    </row>
    <row r="13" spans="1:14" ht="30" customHeight="1" x14ac:dyDescent="0.25">
      <c r="A13" s="6"/>
      <c r="B13" s="6"/>
      <c r="C13" s="6" t="s">
        <v>34</v>
      </c>
      <c r="D13" s="6"/>
      <c r="E13" s="6"/>
      <c r="F13" s="8">
        <f>F12</f>
        <v>1567028</v>
      </c>
      <c r="G13" s="6"/>
      <c r="H13" s="8">
        <f>H12</f>
        <v>1550570</v>
      </c>
      <c r="I13" s="6"/>
      <c r="J13" s="8">
        <f t="shared" si="0"/>
        <v>16458</v>
      </c>
      <c r="K13" s="6"/>
      <c r="L13" s="9">
        <f t="shared" si="1"/>
        <v>1.01061</v>
      </c>
      <c r="M13" s="25"/>
      <c r="N13" s="28"/>
    </row>
    <row r="14" spans="1:14" ht="30" customHeight="1" x14ac:dyDescent="0.25">
      <c r="A14" s="6"/>
      <c r="B14" s="6"/>
      <c r="C14" s="6"/>
      <c r="D14" s="6" t="s">
        <v>35</v>
      </c>
      <c r="E14" s="6"/>
      <c r="F14" s="8"/>
      <c r="G14" s="6"/>
      <c r="H14" s="8"/>
      <c r="I14" s="6"/>
      <c r="J14" s="8"/>
      <c r="K14" s="6"/>
      <c r="L14" s="9"/>
      <c r="M14" s="25"/>
      <c r="N14" s="28"/>
    </row>
    <row r="15" spans="1:14" ht="15.75" x14ac:dyDescent="0.25">
      <c r="A15" s="6"/>
      <c r="B15" s="6"/>
      <c r="C15" s="6"/>
      <c r="D15" s="6"/>
      <c r="E15" s="6" t="s">
        <v>153</v>
      </c>
      <c r="F15" s="8">
        <v>84</v>
      </c>
      <c r="G15" s="6"/>
      <c r="H15" s="8"/>
      <c r="I15" s="6"/>
      <c r="J15" s="8"/>
      <c r="K15" s="6"/>
      <c r="L15" s="9"/>
      <c r="M15" s="25"/>
      <c r="N15" s="28"/>
    </row>
    <row r="16" spans="1:14" ht="15.75" x14ac:dyDescent="0.25">
      <c r="A16" s="6"/>
      <c r="B16" s="6"/>
      <c r="C16" s="6"/>
      <c r="D16" s="6"/>
      <c r="E16" s="6" t="s">
        <v>36</v>
      </c>
      <c r="F16" s="8">
        <v>5708</v>
      </c>
      <c r="G16" s="6"/>
      <c r="H16" s="8">
        <v>3900</v>
      </c>
      <c r="I16" s="6"/>
      <c r="J16" s="8">
        <f t="shared" ref="J16:J30" si="2">ROUND((F16-H16),5)</f>
        <v>1808</v>
      </c>
      <c r="K16" s="6"/>
      <c r="L16" s="9">
        <f t="shared" ref="L16:L30" si="3">ROUND(IF(H16=0, IF(F16=0, 0, 1), F16/H16),5)</f>
        <v>1.4635899999999999</v>
      </c>
      <c r="M16" s="25"/>
      <c r="N16" s="28"/>
    </row>
    <row r="17" spans="1:14" ht="15.75" x14ac:dyDescent="0.25">
      <c r="A17" s="6"/>
      <c r="B17" s="6"/>
      <c r="C17" s="6"/>
      <c r="D17" s="6"/>
      <c r="E17" s="6" t="s">
        <v>37</v>
      </c>
      <c r="F17" s="8">
        <v>9469</v>
      </c>
      <c r="G17" s="6"/>
      <c r="H17" s="8">
        <v>8150</v>
      </c>
      <c r="I17" s="6"/>
      <c r="J17" s="8">
        <f t="shared" si="2"/>
        <v>1319</v>
      </c>
      <c r="K17" s="6"/>
      <c r="L17" s="9">
        <f t="shared" si="3"/>
        <v>1.16184</v>
      </c>
      <c r="M17" s="25"/>
      <c r="N17" s="25"/>
    </row>
    <row r="18" spans="1:14" ht="15.75" x14ac:dyDescent="0.25">
      <c r="A18" s="6"/>
      <c r="B18" s="6"/>
      <c r="C18" s="6"/>
      <c r="D18" s="6"/>
      <c r="E18" s="6" t="s">
        <v>38</v>
      </c>
      <c r="F18" s="8">
        <v>12151</v>
      </c>
      <c r="G18" s="6"/>
      <c r="H18" s="8">
        <v>12100</v>
      </c>
      <c r="I18" s="6"/>
      <c r="J18" s="8">
        <f t="shared" si="2"/>
        <v>51</v>
      </c>
      <c r="K18" s="6"/>
      <c r="L18" s="9">
        <f t="shared" si="3"/>
        <v>1.00421</v>
      </c>
      <c r="M18" s="25"/>
    </row>
    <row r="19" spans="1:14" ht="15.75" x14ac:dyDescent="0.25">
      <c r="A19" s="6"/>
      <c r="B19" s="6"/>
      <c r="C19" s="6"/>
      <c r="D19" s="6"/>
      <c r="E19" s="6" t="s">
        <v>39</v>
      </c>
      <c r="F19" s="8">
        <v>41845</v>
      </c>
      <c r="G19" s="6"/>
      <c r="H19" s="8">
        <v>82500</v>
      </c>
      <c r="I19" s="6"/>
      <c r="J19" s="8">
        <f t="shared" si="2"/>
        <v>-40655</v>
      </c>
      <c r="K19" s="6"/>
      <c r="L19" s="9">
        <f t="shared" si="3"/>
        <v>0.50721000000000005</v>
      </c>
      <c r="M19" s="25"/>
      <c r="N19" s="28" t="s">
        <v>103</v>
      </c>
    </row>
    <row r="20" spans="1:14" ht="15.75" x14ac:dyDescent="0.25">
      <c r="A20" s="6"/>
      <c r="B20" s="6"/>
      <c r="C20" s="6"/>
      <c r="D20" s="6"/>
      <c r="E20" s="6" t="s">
        <v>40</v>
      </c>
      <c r="F20" s="8">
        <v>3899</v>
      </c>
      <c r="G20" s="6"/>
      <c r="H20" s="8">
        <v>3760</v>
      </c>
      <c r="I20" s="6"/>
      <c r="J20" s="8">
        <f t="shared" si="2"/>
        <v>139</v>
      </c>
      <c r="K20" s="6"/>
      <c r="L20" s="9">
        <f t="shared" si="3"/>
        <v>1.0369699999999999</v>
      </c>
      <c r="M20" s="25"/>
    </row>
    <row r="21" spans="1:14" ht="75.75" x14ac:dyDescent="0.25">
      <c r="A21" s="6"/>
      <c r="B21" s="6"/>
      <c r="C21" s="6"/>
      <c r="D21" s="6"/>
      <c r="E21" s="6" t="s">
        <v>41</v>
      </c>
      <c r="F21" s="8">
        <v>42349</v>
      </c>
      <c r="G21" s="6"/>
      <c r="H21" s="8">
        <v>47670</v>
      </c>
      <c r="I21" s="6"/>
      <c r="J21" s="8">
        <f t="shared" si="2"/>
        <v>-5321</v>
      </c>
      <c r="K21" s="6"/>
      <c r="L21" s="9">
        <f t="shared" si="3"/>
        <v>0.88837999999999995</v>
      </c>
      <c r="M21" s="25"/>
      <c r="N21" s="28" t="s">
        <v>159</v>
      </c>
    </row>
    <row r="22" spans="1:14" ht="30.75" x14ac:dyDescent="0.25">
      <c r="A22" s="6"/>
      <c r="B22" s="6"/>
      <c r="C22" s="6"/>
      <c r="D22" s="6"/>
      <c r="E22" s="6" t="s">
        <v>42</v>
      </c>
      <c r="F22" s="8">
        <v>43011</v>
      </c>
      <c r="G22" s="6"/>
      <c r="H22" s="8">
        <v>51960</v>
      </c>
      <c r="I22" s="6"/>
      <c r="J22" s="8">
        <f t="shared" si="2"/>
        <v>-8949</v>
      </c>
      <c r="K22" s="6"/>
      <c r="L22" s="9">
        <f t="shared" si="3"/>
        <v>0.82777000000000001</v>
      </c>
      <c r="M22" s="25"/>
      <c r="N22" s="28" t="s">
        <v>131</v>
      </c>
    </row>
    <row r="23" spans="1:14" ht="30.75" x14ac:dyDescent="0.25">
      <c r="A23" s="6"/>
      <c r="B23" s="6"/>
      <c r="C23" s="6"/>
      <c r="D23" s="6"/>
      <c r="E23" s="6" t="s">
        <v>43</v>
      </c>
      <c r="F23" s="8">
        <v>744246</v>
      </c>
      <c r="G23" s="6"/>
      <c r="H23" s="8">
        <v>753670</v>
      </c>
      <c r="I23" s="6"/>
      <c r="J23" s="8">
        <f t="shared" si="2"/>
        <v>-9424</v>
      </c>
      <c r="K23" s="6"/>
      <c r="L23" s="9">
        <f t="shared" si="3"/>
        <v>0.98750000000000004</v>
      </c>
      <c r="M23" s="25"/>
      <c r="N23" s="28" t="s">
        <v>97</v>
      </c>
    </row>
    <row r="24" spans="1:14" ht="45.75" x14ac:dyDescent="0.25">
      <c r="A24" s="6"/>
      <c r="B24" s="6"/>
      <c r="C24" s="6"/>
      <c r="D24" s="6"/>
      <c r="E24" s="6" t="s">
        <v>44</v>
      </c>
      <c r="F24" s="8">
        <v>184579</v>
      </c>
      <c r="G24" s="6"/>
      <c r="H24" s="8">
        <v>158050</v>
      </c>
      <c r="I24" s="6"/>
      <c r="J24" s="8">
        <f t="shared" si="2"/>
        <v>26529</v>
      </c>
      <c r="K24" s="6"/>
      <c r="L24" s="9">
        <f t="shared" si="3"/>
        <v>1.1678500000000001</v>
      </c>
      <c r="M24" s="25"/>
      <c r="N24" s="28" t="s">
        <v>137</v>
      </c>
    </row>
    <row r="25" spans="1:14" ht="30.75" x14ac:dyDescent="0.25">
      <c r="A25" s="6"/>
      <c r="B25" s="6"/>
      <c r="C25" s="6"/>
      <c r="D25" s="6"/>
      <c r="E25" s="6" t="s">
        <v>45</v>
      </c>
      <c r="F25" s="8">
        <v>96726</v>
      </c>
      <c r="G25" s="6"/>
      <c r="H25" s="8">
        <v>89000</v>
      </c>
      <c r="I25" s="6"/>
      <c r="J25" s="8">
        <f t="shared" si="2"/>
        <v>7726</v>
      </c>
      <c r="K25" s="6"/>
      <c r="L25" s="9">
        <f t="shared" si="3"/>
        <v>1.0868100000000001</v>
      </c>
      <c r="M25" s="25"/>
      <c r="N25" s="28" t="s">
        <v>160</v>
      </c>
    </row>
    <row r="26" spans="1:14" ht="30.75" x14ac:dyDescent="0.25">
      <c r="A26" s="6"/>
      <c r="B26" s="6"/>
      <c r="C26" s="6"/>
      <c r="D26" s="6"/>
      <c r="E26" s="6" t="s">
        <v>46</v>
      </c>
      <c r="F26" s="8">
        <v>423114</v>
      </c>
      <c r="G26" s="6"/>
      <c r="H26" s="8">
        <v>368883</v>
      </c>
      <c r="I26" s="6"/>
      <c r="J26" s="8">
        <f t="shared" si="2"/>
        <v>54231</v>
      </c>
      <c r="K26" s="6"/>
      <c r="L26" s="9">
        <f t="shared" si="3"/>
        <v>1.1470100000000001</v>
      </c>
      <c r="M26" s="25"/>
      <c r="N26" s="28" t="s">
        <v>138</v>
      </c>
    </row>
    <row r="27" spans="1:14" ht="15.75" x14ac:dyDescent="0.25">
      <c r="A27" s="6"/>
      <c r="B27" s="6"/>
      <c r="C27" s="6"/>
      <c r="D27" s="6"/>
      <c r="E27" s="6" t="s">
        <v>47</v>
      </c>
      <c r="F27" s="8">
        <v>2142</v>
      </c>
      <c r="G27" s="6"/>
      <c r="H27" s="8">
        <v>1000</v>
      </c>
      <c r="I27" s="6"/>
      <c r="J27" s="8">
        <f t="shared" si="2"/>
        <v>1142</v>
      </c>
      <c r="K27" s="6"/>
      <c r="L27" s="9">
        <f t="shared" si="3"/>
        <v>2.1419999999999999</v>
      </c>
      <c r="M27" s="25"/>
      <c r="N27" s="28"/>
    </row>
    <row r="28" spans="1:14" ht="15.75" x14ac:dyDescent="0.25">
      <c r="A28" s="6"/>
      <c r="B28" s="6"/>
      <c r="C28" s="6"/>
      <c r="D28" s="6"/>
      <c r="E28" s="6" t="s">
        <v>48</v>
      </c>
      <c r="F28" s="8">
        <v>33660</v>
      </c>
      <c r="G28" s="6"/>
      <c r="H28" s="8">
        <v>34375</v>
      </c>
      <c r="I28" s="6"/>
      <c r="J28" s="8">
        <f t="shared" si="2"/>
        <v>-715</v>
      </c>
      <c r="K28" s="6"/>
      <c r="L28" s="9">
        <f t="shared" si="3"/>
        <v>0.97919999999999996</v>
      </c>
      <c r="M28" s="25"/>
      <c r="N28" s="28"/>
    </row>
    <row r="29" spans="1:14" ht="15.75" x14ac:dyDescent="0.25">
      <c r="A29" s="6"/>
      <c r="B29" s="6"/>
      <c r="C29" s="6"/>
      <c r="D29" s="6"/>
      <c r="E29" s="6" t="s">
        <v>49</v>
      </c>
      <c r="F29" s="8">
        <v>13850</v>
      </c>
      <c r="G29" s="6"/>
      <c r="H29" s="8">
        <v>15500</v>
      </c>
      <c r="I29" s="6"/>
      <c r="J29" s="8">
        <f t="shared" si="2"/>
        <v>-1650</v>
      </c>
      <c r="K29" s="6"/>
      <c r="L29" s="9">
        <f t="shared" si="3"/>
        <v>0.89354999999999996</v>
      </c>
      <c r="M29" s="25"/>
      <c r="N29" s="28"/>
    </row>
    <row r="30" spans="1:14" ht="15.75" x14ac:dyDescent="0.25">
      <c r="A30" s="6"/>
      <c r="B30" s="6"/>
      <c r="C30" s="6"/>
      <c r="D30" s="6"/>
      <c r="E30" s="6" t="s">
        <v>50</v>
      </c>
      <c r="F30" s="8">
        <v>2032</v>
      </c>
      <c r="G30" s="6"/>
      <c r="H30" s="8">
        <v>2390</v>
      </c>
      <c r="I30" s="6"/>
      <c r="J30" s="8">
        <f t="shared" si="2"/>
        <v>-358</v>
      </c>
      <c r="K30" s="6"/>
      <c r="L30" s="9">
        <f t="shared" si="3"/>
        <v>0.85021000000000002</v>
      </c>
      <c r="M30" s="25"/>
    </row>
    <row r="31" spans="1:14" ht="30.75" x14ac:dyDescent="0.25">
      <c r="A31" s="6"/>
      <c r="B31" s="6"/>
      <c r="C31" s="6"/>
      <c r="D31" s="6"/>
      <c r="E31" s="6" t="s">
        <v>100</v>
      </c>
      <c r="F31" s="8">
        <v>10233</v>
      </c>
      <c r="G31" s="6"/>
      <c r="H31" s="8"/>
      <c r="I31" s="6"/>
      <c r="J31" s="8"/>
      <c r="K31" s="6"/>
      <c r="L31" s="9"/>
      <c r="M31" s="25"/>
      <c r="N31" s="28" t="s">
        <v>131</v>
      </c>
    </row>
    <row r="32" spans="1:14" ht="15.75" x14ac:dyDescent="0.25">
      <c r="A32" s="6"/>
      <c r="B32" s="6"/>
      <c r="C32" s="6"/>
      <c r="D32" s="6"/>
      <c r="E32" s="6" t="s">
        <v>51</v>
      </c>
      <c r="F32" s="8">
        <v>15140</v>
      </c>
      <c r="G32" s="6"/>
      <c r="H32" s="8">
        <v>16700</v>
      </c>
      <c r="I32" s="6"/>
      <c r="J32" s="8">
        <f>ROUND((F32-H32),5)</f>
        <v>-1560</v>
      </c>
      <c r="K32" s="6"/>
      <c r="L32" s="9">
        <f>ROUND(IF(H32=0, IF(F32=0, 0, 1), F32/H32),5)</f>
        <v>0.90659000000000001</v>
      </c>
      <c r="M32" s="25"/>
      <c r="N32" s="25"/>
    </row>
    <row r="33" spans="1:14" ht="15.75" x14ac:dyDescent="0.25">
      <c r="A33" s="6"/>
      <c r="B33" s="6"/>
      <c r="C33" s="6"/>
      <c r="D33" s="6"/>
      <c r="E33" s="6" t="s">
        <v>128</v>
      </c>
      <c r="F33" s="8">
        <v>0</v>
      </c>
      <c r="G33" s="6"/>
      <c r="H33" s="8"/>
      <c r="I33" s="6"/>
      <c r="J33" s="8"/>
      <c r="K33" s="6"/>
      <c r="L33" s="9"/>
      <c r="M33" s="25"/>
      <c r="N33" s="25"/>
    </row>
    <row r="34" spans="1:14" ht="15.75" x14ac:dyDescent="0.25">
      <c r="A34" s="6"/>
      <c r="B34" s="6"/>
      <c r="C34" s="6"/>
      <c r="D34" s="6"/>
      <c r="E34" s="6" t="s">
        <v>101</v>
      </c>
      <c r="F34" s="8">
        <v>1138</v>
      </c>
      <c r="G34" s="6"/>
      <c r="H34" s="8">
        <v>800</v>
      </c>
      <c r="I34" s="6"/>
      <c r="J34" s="8">
        <f>ROUND((F34-H34),5)</f>
        <v>338</v>
      </c>
      <c r="K34" s="6"/>
      <c r="L34" s="9">
        <f>ROUND(IF(H34=0, IF(F34=0, 0, 1), F34/H34),5)</f>
        <v>1.4225000000000001</v>
      </c>
      <c r="M34" s="25"/>
      <c r="N34" s="25"/>
    </row>
    <row r="35" spans="1:14" ht="16.5" thickBot="1" x14ac:dyDescent="0.3">
      <c r="A35" s="6"/>
      <c r="B35" s="6"/>
      <c r="C35" s="6"/>
      <c r="D35" s="6"/>
      <c r="E35" s="6" t="s">
        <v>52</v>
      </c>
      <c r="F35" s="11">
        <v>740</v>
      </c>
      <c r="G35" s="6"/>
      <c r="H35" s="11">
        <v>1600</v>
      </c>
      <c r="I35" s="6"/>
      <c r="J35" s="11">
        <f>ROUND((F35-H35),5)</f>
        <v>-860</v>
      </c>
      <c r="K35" s="6"/>
      <c r="L35" s="13">
        <f>ROUND(IF(H35=0, IF(F35=0, 0, 1), F35/H35),5)</f>
        <v>0.46250000000000002</v>
      </c>
      <c r="M35" s="25"/>
      <c r="N35" s="25"/>
    </row>
    <row r="36" spans="1:14" ht="16.5" thickBot="1" x14ac:dyDescent="0.3">
      <c r="A36" s="6"/>
      <c r="B36" s="6"/>
      <c r="C36" s="6"/>
      <c r="D36" s="6" t="s">
        <v>53</v>
      </c>
      <c r="E36" s="6"/>
      <c r="F36" s="12">
        <f>ROUND(SUM(F14:F35),5)</f>
        <v>1686116</v>
      </c>
      <c r="G36" s="6"/>
      <c r="H36" s="12">
        <f>ROUND(SUM(H14:H35),5)</f>
        <v>1652008</v>
      </c>
      <c r="I36" s="6"/>
      <c r="J36" s="12">
        <f>ROUND((F36-H36),5)</f>
        <v>34108</v>
      </c>
      <c r="K36" s="6"/>
      <c r="L36" s="14">
        <f>ROUND(IF(H36=0, IF(F36=0, 0, 1), F36/H36),5)</f>
        <v>1.0206500000000001</v>
      </c>
      <c r="M36" s="25"/>
    </row>
    <row r="37" spans="1:14" ht="30" customHeight="1" x14ac:dyDescent="0.25">
      <c r="A37" s="6"/>
      <c r="B37" s="6" t="s">
        <v>54</v>
      </c>
      <c r="C37" s="6"/>
      <c r="D37" s="6"/>
      <c r="E37" s="6"/>
      <c r="F37" s="8">
        <f>ROUND(F6+F13-F36,5)</f>
        <v>-119088</v>
      </c>
      <c r="G37" s="6"/>
      <c r="H37" s="8">
        <f>ROUND(H6+H13-H36,5)</f>
        <v>-101438</v>
      </c>
      <c r="I37" s="6"/>
      <c r="J37" s="8">
        <f>ROUND((F37-H37),5)</f>
        <v>-17650</v>
      </c>
      <c r="K37" s="6"/>
      <c r="L37" s="9">
        <f>ROUND(IF(H37=0, IF(F37=0, 0, 1), F37/H37),5)</f>
        <v>1.1739999999999999</v>
      </c>
      <c r="M37" s="25"/>
      <c r="N37" s="28" t="s">
        <v>140</v>
      </c>
    </row>
    <row r="38" spans="1:14" ht="30" customHeight="1" x14ac:dyDescent="0.25">
      <c r="A38" s="6"/>
      <c r="B38" s="6" t="s">
        <v>55</v>
      </c>
      <c r="C38" s="6"/>
      <c r="D38" s="6"/>
      <c r="E38" s="6"/>
      <c r="F38" s="8"/>
      <c r="G38" s="6"/>
      <c r="H38" s="8"/>
      <c r="I38" s="6"/>
      <c r="J38" s="8"/>
      <c r="K38" s="6"/>
      <c r="L38" s="9"/>
      <c r="M38" s="25"/>
      <c r="N38" s="25"/>
    </row>
    <row r="39" spans="1:14" ht="15.75" x14ac:dyDescent="0.25">
      <c r="A39" s="6"/>
      <c r="B39" s="6"/>
      <c r="C39" s="6" t="s">
        <v>56</v>
      </c>
      <c r="D39" s="6"/>
      <c r="E39" s="6"/>
      <c r="F39" s="8"/>
      <c r="G39" s="6"/>
      <c r="H39" s="8"/>
      <c r="I39" s="6"/>
      <c r="J39" s="8"/>
      <c r="K39" s="6"/>
      <c r="L39" s="9"/>
      <c r="M39" s="25"/>
      <c r="N39" s="25"/>
    </row>
    <row r="40" spans="1:14" ht="15.75" x14ac:dyDescent="0.25">
      <c r="A40" s="6"/>
      <c r="B40" s="6"/>
      <c r="C40" s="6"/>
      <c r="D40" s="6" t="s">
        <v>88</v>
      </c>
      <c r="E40" s="6"/>
      <c r="F40" s="8">
        <v>1</v>
      </c>
      <c r="G40" s="6"/>
      <c r="H40" s="8"/>
      <c r="I40" s="6"/>
      <c r="J40" s="8"/>
      <c r="K40" s="6"/>
      <c r="L40" s="9"/>
      <c r="M40" s="25"/>
      <c r="N40" s="25"/>
    </row>
    <row r="41" spans="1:14" ht="15.75" x14ac:dyDescent="0.25">
      <c r="A41" s="6"/>
      <c r="B41" s="6"/>
      <c r="C41" s="6"/>
      <c r="D41" s="6" t="s">
        <v>57</v>
      </c>
      <c r="E41" s="6"/>
      <c r="F41" s="8">
        <v>0</v>
      </c>
      <c r="G41" s="6"/>
      <c r="H41" s="8">
        <v>0</v>
      </c>
      <c r="I41" s="6"/>
      <c r="J41" s="8">
        <f t="shared" ref="J41:J46" si="4">ROUND((F41-H41),5)</f>
        <v>0</v>
      </c>
      <c r="K41" s="6"/>
      <c r="L41" s="9">
        <f t="shared" ref="L41:L46" si="5">ROUND(IF(H41=0, IF(F41=0, 0, 1), F41/H41),5)</f>
        <v>0</v>
      </c>
      <c r="M41" s="25"/>
    </row>
    <row r="42" spans="1:14" ht="45.75" x14ac:dyDescent="0.25">
      <c r="A42" s="6"/>
      <c r="B42" s="6"/>
      <c r="C42" s="6"/>
      <c r="D42" s="6" t="s">
        <v>58</v>
      </c>
      <c r="E42" s="6"/>
      <c r="F42" s="8">
        <v>59336</v>
      </c>
      <c r="G42" s="6"/>
      <c r="H42" s="8">
        <v>90750</v>
      </c>
      <c r="I42" s="6"/>
      <c r="J42" s="8">
        <f t="shared" si="4"/>
        <v>-31414</v>
      </c>
      <c r="K42" s="6"/>
      <c r="L42" s="9">
        <f t="shared" si="5"/>
        <v>0.65383999999999998</v>
      </c>
      <c r="M42" s="25"/>
      <c r="N42" s="28" t="s">
        <v>139</v>
      </c>
    </row>
    <row r="43" spans="1:14" ht="16.5" thickBot="1" x14ac:dyDescent="0.3">
      <c r="A43" s="6"/>
      <c r="B43" s="6"/>
      <c r="C43" s="6"/>
      <c r="D43" s="6" t="s">
        <v>59</v>
      </c>
      <c r="E43" s="6"/>
      <c r="F43" s="11">
        <v>20772</v>
      </c>
      <c r="G43" s="6"/>
      <c r="H43" s="11">
        <v>15600</v>
      </c>
      <c r="I43" s="6"/>
      <c r="J43" s="11">
        <f t="shared" si="4"/>
        <v>5172</v>
      </c>
      <c r="K43" s="6"/>
      <c r="L43" s="13">
        <f t="shared" si="5"/>
        <v>1.3315399999999999</v>
      </c>
      <c r="M43" s="25"/>
      <c r="N43" s="25"/>
    </row>
    <row r="44" spans="1:14" ht="16.5" thickBot="1" x14ac:dyDescent="0.3">
      <c r="A44" s="6"/>
      <c r="B44" s="6"/>
      <c r="C44" s="6" t="s">
        <v>60</v>
      </c>
      <c r="D44" s="6"/>
      <c r="E44" s="6"/>
      <c r="F44" s="15">
        <f>ROUND(SUM(F39:F43),5)</f>
        <v>80109</v>
      </c>
      <c r="G44" s="6"/>
      <c r="H44" s="15">
        <f>ROUND(SUM(H39:H43),5)</f>
        <v>106350</v>
      </c>
      <c r="I44" s="6"/>
      <c r="J44" s="15">
        <f t="shared" si="4"/>
        <v>-26241</v>
      </c>
      <c r="K44" s="6"/>
      <c r="L44" s="16">
        <f t="shared" si="5"/>
        <v>0.75326000000000004</v>
      </c>
      <c r="M44" s="25"/>
      <c r="N44" s="43"/>
    </row>
    <row r="45" spans="1:14" ht="30" customHeight="1" thickBot="1" x14ac:dyDescent="0.3">
      <c r="A45" s="6"/>
      <c r="B45" s="6" t="s">
        <v>61</v>
      </c>
      <c r="C45" s="6"/>
      <c r="D45" s="6"/>
      <c r="E45" s="6"/>
      <c r="F45" s="15">
        <f>ROUND(F38+F44,5)</f>
        <v>80109</v>
      </c>
      <c r="G45" s="6"/>
      <c r="H45" s="15">
        <f>ROUND(H38+H44,5)</f>
        <v>106350</v>
      </c>
      <c r="I45" s="6"/>
      <c r="J45" s="15">
        <f t="shared" si="4"/>
        <v>-26241</v>
      </c>
      <c r="K45" s="6"/>
      <c r="L45" s="16">
        <f t="shared" si="5"/>
        <v>0.75326000000000004</v>
      </c>
      <c r="M45" s="25"/>
      <c r="N45" s="25"/>
    </row>
    <row r="46" spans="1:14" s="19" customFormat="1" ht="30" customHeight="1" thickBot="1" x14ac:dyDescent="0.3">
      <c r="A46" s="6" t="s">
        <v>25</v>
      </c>
      <c r="B46" s="6"/>
      <c r="C46" s="6"/>
      <c r="D46" s="6"/>
      <c r="E46" s="6"/>
      <c r="F46" s="17">
        <f>ROUND(F37+F45,5)</f>
        <v>-38979</v>
      </c>
      <c r="G46" s="3"/>
      <c r="H46" s="17">
        <f>ROUND(H37+H45,5)</f>
        <v>4912</v>
      </c>
      <c r="I46" s="3"/>
      <c r="J46" s="17">
        <f t="shared" si="4"/>
        <v>-43891</v>
      </c>
      <c r="K46" s="3"/>
      <c r="L46" s="18">
        <f t="shared" si="5"/>
        <v>-7.93546</v>
      </c>
      <c r="M46" s="43"/>
      <c r="N46" s="25"/>
    </row>
    <row r="47" spans="1:14" ht="16.5" thickTop="1" x14ac:dyDescent="0.25">
      <c r="A47" s="7"/>
      <c r="B47" s="7"/>
      <c r="C47" s="7"/>
      <c r="D47" s="7"/>
      <c r="E47" s="7"/>
      <c r="F47" s="29"/>
      <c r="G47" s="29"/>
      <c r="H47" s="29"/>
      <c r="I47" s="29"/>
      <c r="J47" s="29"/>
      <c r="K47" s="29"/>
      <c r="L47" s="29"/>
      <c r="M47" s="25"/>
      <c r="N47" s="25"/>
    </row>
  </sheetData>
  <mergeCells count="3">
    <mergeCell ref="A1:M1"/>
    <mergeCell ref="A2:M2"/>
    <mergeCell ref="A3:M3"/>
  </mergeCells>
  <pageMargins left="0.2" right="0.2" top="0.75" bottom="0.75" header="0.1" footer="0.3"/>
  <pageSetup scale="62" fitToHeight="0" orientation="portrait" verticalDpi="0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8806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88066" r:id="rId4" name="HEADER"/>
      </mc:Fallback>
    </mc:AlternateContent>
    <mc:AlternateContent xmlns:mc="http://schemas.openxmlformats.org/markup-compatibility/2006">
      <mc:Choice Requires="x14">
        <control shapeId="8806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88065" r:id="rId6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22"/>
  <sheetViews>
    <sheetView workbookViewId="0">
      <selection activeCell="P19" sqref="P19"/>
    </sheetView>
  </sheetViews>
  <sheetFormatPr defaultRowHeight="15" x14ac:dyDescent="0.25"/>
  <cols>
    <col min="1" max="6" width="3" style="1" customWidth="1"/>
    <col min="7" max="7" width="37.140625" style="1" customWidth="1"/>
    <col min="8" max="8" width="14.28515625" style="2" bestFit="1" customWidth="1"/>
    <col min="9" max="9" width="2.28515625" style="2" customWidth="1"/>
    <col min="10" max="10" width="14.28515625" style="2" bestFit="1" customWidth="1"/>
    <col min="11" max="11" width="2.28515625" style="2" customWidth="1"/>
    <col min="12" max="12" width="12.85546875" style="2" bestFit="1" customWidth="1"/>
    <col min="13" max="13" width="2.28515625" style="2" customWidth="1"/>
    <col min="14" max="14" width="12.7109375" style="2" bestFit="1" customWidth="1"/>
    <col min="15" max="15" width="2.42578125" customWidth="1"/>
    <col min="16" max="16" width="41.140625" customWidth="1"/>
  </cols>
  <sheetData>
    <row r="1" spans="1:16" ht="15.75" x14ac:dyDescent="0.25">
      <c r="A1" s="46" t="s">
        <v>92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2">
        <v>41981</v>
      </c>
    </row>
    <row r="2" spans="1:16" ht="15.75" x14ac:dyDescent="0.25">
      <c r="A2" s="46" t="s">
        <v>94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ht="15.75" x14ac:dyDescent="0.25">
      <c r="A3" s="46" t="s">
        <v>150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6" ht="16.5" thickBot="1" x14ac:dyDescent="0.3">
      <c r="A4" s="3"/>
      <c r="B4" s="3"/>
      <c r="C4" s="3"/>
      <c r="D4" s="3"/>
      <c r="E4" s="3"/>
      <c r="F4" s="3"/>
      <c r="G4" s="3"/>
      <c r="H4" s="23"/>
      <c r="I4" s="24"/>
      <c r="J4" s="23"/>
      <c r="K4" s="24"/>
      <c r="L4" s="23"/>
      <c r="M4" s="24"/>
      <c r="N4" s="23"/>
    </row>
    <row r="5" spans="1:16" s="20" customFormat="1" ht="17.25" thickTop="1" thickBot="1" x14ac:dyDescent="0.3">
      <c r="A5" s="31"/>
      <c r="B5" s="31"/>
      <c r="C5" s="31"/>
      <c r="D5" s="31"/>
      <c r="E5" s="31"/>
      <c r="F5" s="31"/>
      <c r="G5" s="31"/>
      <c r="H5" s="4" t="s">
        <v>151</v>
      </c>
      <c r="I5" s="26"/>
      <c r="J5" s="4" t="s">
        <v>152</v>
      </c>
      <c r="K5" s="26"/>
      <c r="L5" s="4" t="s">
        <v>89</v>
      </c>
      <c r="M5" s="26"/>
      <c r="N5" s="4" t="s">
        <v>90</v>
      </c>
      <c r="P5" s="27" t="s">
        <v>65</v>
      </c>
    </row>
    <row r="6" spans="1:16" ht="16.5" thickTop="1" x14ac:dyDescent="0.25">
      <c r="A6" s="6"/>
      <c r="B6" s="6" t="s">
        <v>27</v>
      </c>
      <c r="C6" s="6"/>
      <c r="D6" s="6"/>
      <c r="E6" s="6"/>
      <c r="F6" s="6"/>
      <c r="G6" s="6"/>
      <c r="H6" s="5"/>
      <c r="I6" s="6"/>
      <c r="J6" s="5"/>
      <c r="K6" s="6"/>
      <c r="L6" s="5"/>
      <c r="M6" s="6"/>
      <c r="N6" s="21"/>
    </row>
    <row r="7" spans="1:16" ht="15.75" x14ac:dyDescent="0.25">
      <c r="A7" s="6"/>
      <c r="B7" s="6"/>
      <c r="C7" s="6"/>
      <c r="D7" s="6" t="s">
        <v>35</v>
      </c>
      <c r="E7" s="6"/>
      <c r="F7" s="6"/>
      <c r="G7" s="6"/>
      <c r="H7" s="5"/>
      <c r="I7" s="6"/>
      <c r="J7" s="5"/>
      <c r="K7" s="6"/>
      <c r="L7" s="5"/>
      <c r="M7" s="6"/>
      <c r="N7" s="21"/>
    </row>
    <row r="8" spans="1:16" ht="15.75" x14ac:dyDescent="0.25">
      <c r="A8" s="6"/>
      <c r="B8" s="6"/>
      <c r="C8" s="6"/>
      <c r="D8" s="6"/>
      <c r="E8" s="6" t="s">
        <v>46</v>
      </c>
      <c r="F8" s="6"/>
      <c r="G8" s="6"/>
      <c r="H8" s="5"/>
      <c r="I8" s="6"/>
      <c r="J8" s="5"/>
      <c r="K8" s="6"/>
      <c r="L8" s="5"/>
      <c r="M8" s="6"/>
      <c r="N8" s="21"/>
    </row>
    <row r="9" spans="1:16" ht="30.75" x14ac:dyDescent="0.25">
      <c r="A9" s="6"/>
      <c r="B9" s="6"/>
      <c r="C9" s="6"/>
      <c r="D9" s="6"/>
      <c r="E9" s="6"/>
      <c r="F9" s="6" t="s">
        <v>105</v>
      </c>
      <c r="G9" s="6"/>
      <c r="H9" s="8">
        <v>46946.25</v>
      </c>
      <c r="I9" s="8"/>
      <c r="J9" s="8">
        <v>38320</v>
      </c>
      <c r="K9" s="8"/>
      <c r="L9" s="8">
        <f>ROUND((H9-J9),5)</f>
        <v>8626.25</v>
      </c>
      <c r="M9" s="6"/>
      <c r="N9" s="9">
        <f>ROUND(IF(H9=0, IF(J9=0, 0, SIGN(-J9)), IF(J9=0, SIGN(H9), (H9-J9)/ABS(J9))),5)</f>
        <v>0.22511</v>
      </c>
      <c r="P9" s="28" t="s">
        <v>118</v>
      </c>
    </row>
    <row r="10" spans="1:16" ht="30.75" x14ac:dyDescent="0.25">
      <c r="A10" s="6"/>
      <c r="B10" s="6"/>
      <c r="C10" s="6"/>
      <c r="D10" s="6"/>
      <c r="E10" s="6"/>
      <c r="F10" s="6" t="s">
        <v>106</v>
      </c>
      <c r="G10" s="6"/>
      <c r="H10" s="8">
        <v>34718.589999999997</v>
      </c>
      <c r="I10" s="8"/>
      <c r="J10" s="8">
        <v>24113.84</v>
      </c>
      <c r="K10" s="8"/>
      <c r="L10" s="8">
        <f>ROUND((H10-J10),5)</f>
        <v>10604.75</v>
      </c>
      <c r="M10" s="6"/>
      <c r="N10" s="9">
        <f>ROUND(IF(H10=0, IF(J10=0, 0, SIGN(-J10)), IF(J10=0, SIGN(H10), (H10-J10)/ABS(J10))),5)</f>
        <v>0.43978</v>
      </c>
      <c r="P10" s="28" t="s">
        <v>130</v>
      </c>
    </row>
    <row r="11" spans="1:16" ht="15.75" x14ac:dyDescent="0.25">
      <c r="A11" s="6"/>
      <c r="B11" s="6"/>
      <c r="C11" s="6"/>
      <c r="D11" s="6"/>
      <c r="E11" s="6"/>
      <c r="F11" s="6" t="s">
        <v>107</v>
      </c>
      <c r="G11" s="6"/>
      <c r="H11" s="8"/>
      <c r="I11" s="8"/>
      <c r="J11" s="8"/>
      <c r="K11" s="8"/>
      <c r="L11" s="8"/>
      <c r="M11" s="6"/>
      <c r="N11" s="9"/>
      <c r="P11" s="28"/>
    </row>
    <row r="12" spans="1:16" ht="15.75" x14ac:dyDescent="0.25">
      <c r="A12" s="6"/>
      <c r="B12" s="6"/>
      <c r="C12" s="6"/>
      <c r="D12" s="6"/>
      <c r="E12" s="6"/>
      <c r="F12" s="6"/>
      <c r="G12" s="6" t="s">
        <v>108</v>
      </c>
      <c r="H12" s="8">
        <v>8193.5</v>
      </c>
      <c r="I12" s="8"/>
      <c r="J12" s="8">
        <v>5371.5</v>
      </c>
      <c r="K12" s="8"/>
      <c r="L12" s="8">
        <f t="shared" ref="L12:L21" si="0">ROUND((H12-J12),5)</f>
        <v>2822</v>
      </c>
      <c r="M12" s="6"/>
      <c r="N12" s="9">
        <f t="shared" ref="N12:N21" si="1">ROUND(IF(H12=0, IF(J12=0, 0, SIGN(-J12)), IF(J12=0, SIGN(H12), (H12-J12)/ABS(J12))),5)</f>
        <v>0.52537</v>
      </c>
      <c r="P12" s="30"/>
    </row>
    <row r="13" spans="1:16" ht="16.5" thickBot="1" x14ac:dyDescent="0.3">
      <c r="A13" s="6"/>
      <c r="B13" s="6"/>
      <c r="C13" s="6"/>
      <c r="D13" s="6"/>
      <c r="E13" s="6"/>
      <c r="F13" s="6"/>
      <c r="G13" s="6" t="s">
        <v>109</v>
      </c>
      <c r="H13" s="10">
        <v>230090.39</v>
      </c>
      <c r="I13" s="8"/>
      <c r="J13" s="10">
        <v>284066.84999999998</v>
      </c>
      <c r="K13" s="8"/>
      <c r="L13" s="10">
        <f t="shared" si="0"/>
        <v>-53976.46</v>
      </c>
      <c r="M13" s="6"/>
      <c r="N13" s="44">
        <f t="shared" si="1"/>
        <v>-0.19001000000000001</v>
      </c>
      <c r="P13" s="28" t="s">
        <v>115</v>
      </c>
    </row>
    <row r="14" spans="1:16" ht="15.75" x14ac:dyDescent="0.25">
      <c r="A14" s="6"/>
      <c r="B14" s="6"/>
      <c r="C14" s="6"/>
      <c r="D14" s="6"/>
      <c r="E14" s="6"/>
      <c r="F14" s="6" t="s">
        <v>110</v>
      </c>
      <c r="G14" s="6"/>
      <c r="H14" s="8">
        <f>ROUND(SUM(H11:H13),5)</f>
        <v>238283.89</v>
      </c>
      <c r="I14" s="8"/>
      <c r="J14" s="8">
        <f>ROUND(SUM(J11:J13),5)</f>
        <v>289438.34999999998</v>
      </c>
      <c r="K14" s="8"/>
      <c r="L14" s="8">
        <f t="shared" si="0"/>
        <v>-51154.46</v>
      </c>
      <c r="M14" s="6"/>
      <c r="N14" s="9">
        <f t="shared" si="1"/>
        <v>-0.17674000000000001</v>
      </c>
      <c r="P14" s="30"/>
    </row>
    <row r="15" spans="1:16" ht="30" customHeight="1" x14ac:dyDescent="0.25">
      <c r="A15" s="6"/>
      <c r="B15" s="6"/>
      <c r="C15" s="6"/>
      <c r="D15" s="6"/>
      <c r="E15" s="6"/>
      <c r="F15" s="6" t="s">
        <v>111</v>
      </c>
      <c r="G15" s="6"/>
      <c r="H15" s="8">
        <v>74786.5</v>
      </c>
      <c r="I15" s="8"/>
      <c r="J15" s="8">
        <v>101290.91</v>
      </c>
      <c r="K15" s="8"/>
      <c r="L15" s="8">
        <f t="shared" si="0"/>
        <v>-26504.41</v>
      </c>
      <c r="M15" s="6"/>
      <c r="N15" s="9">
        <f t="shared" si="1"/>
        <v>-0.26167000000000001</v>
      </c>
      <c r="P15" s="28" t="s">
        <v>116</v>
      </c>
    </row>
    <row r="16" spans="1:16" ht="15.75" x14ac:dyDescent="0.25">
      <c r="A16" s="6"/>
      <c r="B16" s="6"/>
      <c r="C16" s="6"/>
      <c r="D16" s="6"/>
      <c r="E16" s="6"/>
      <c r="F16" s="6" t="s">
        <v>112</v>
      </c>
      <c r="G16" s="6"/>
      <c r="H16" s="8">
        <v>2547.29</v>
      </c>
      <c r="I16" s="8"/>
      <c r="J16" s="8">
        <v>2414.1999999999998</v>
      </c>
      <c r="K16" s="8"/>
      <c r="L16" s="8">
        <f t="shared" si="0"/>
        <v>133.09</v>
      </c>
      <c r="M16" s="6"/>
      <c r="N16" s="9">
        <f t="shared" si="1"/>
        <v>5.5129999999999998E-2</v>
      </c>
      <c r="P16" s="28"/>
    </row>
    <row r="17" spans="1:16" ht="31.5" thickBot="1" x14ac:dyDescent="0.3">
      <c r="A17" s="6"/>
      <c r="B17" s="6"/>
      <c r="C17" s="6"/>
      <c r="D17" s="6"/>
      <c r="E17" s="6"/>
      <c r="F17" s="6" t="s">
        <v>113</v>
      </c>
      <c r="G17" s="6"/>
      <c r="H17" s="11">
        <v>25831.83</v>
      </c>
      <c r="I17" s="8"/>
      <c r="J17" s="11">
        <v>10185.98</v>
      </c>
      <c r="K17" s="8"/>
      <c r="L17" s="11">
        <f t="shared" si="0"/>
        <v>15645.85</v>
      </c>
      <c r="M17" s="6"/>
      <c r="N17" s="13">
        <f t="shared" si="1"/>
        <v>1.5360199999999999</v>
      </c>
      <c r="P17" s="28" t="s">
        <v>117</v>
      </c>
    </row>
    <row r="18" spans="1:16" ht="16.5" thickBot="1" x14ac:dyDescent="0.3">
      <c r="A18" s="6"/>
      <c r="B18" s="6"/>
      <c r="C18" s="6"/>
      <c r="D18" s="6"/>
      <c r="E18" s="6" t="s">
        <v>114</v>
      </c>
      <c r="F18" s="6"/>
      <c r="G18" s="6"/>
      <c r="H18" s="15">
        <f>ROUND(SUM(H8:H10)+SUM(H14:H17),5)</f>
        <v>423114.35</v>
      </c>
      <c r="I18" s="8"/>
      <c r="J18" s="15">
        <f>ROUND(SUM(J8:J10)+SUM(J14:J17),5)</f>
        <v>465763.28</v>
      </c>
      <c r="K18" s="8"/>
      <c r="L18" s="15">
        <f t="shared" si="0"/>
        <v>-42648.93</v>
      </c>
      <c r="M18" s="6"/>
      <c r="N18" s="16">
        <f t="shared" si="1"/>
        <v>-9.1569999999999999E-2</v>
      </c>
    </row>
    <row r="19" spans="1:16" ht="30" customHeight="1" thickBot="1" x14ac:dyDescent="0.3">
      <c r="A19" s="6"/>
      <c r="B19" s="6"/>
      <c r="C19" s="6"/>
      <c r="D19" s="6" t="s">
        <v>53</v>
      </c>
      <c r="E19" s="6"/>
      <c r="F19" s="6"/>
      <c r="G19" s="6"/>
      <c r="H19" s="15">
        <f>ROUND(H7+H18,5)</f>
        <v>423114.35</v>
      </c>
      <c r="I19" s="8"/>
      <c r="J19" s="15">
        <f>ROUND(J7+J18,5)</f>
        <v>465763.28</v>
      </c>
      <c r="K19" s="8"/>
      <c r="L19" s="15">
        <f t="shared" si="0"/>
        <v>-42648.93</v>
      </c>
      <c r="M19" s="6"/>
      <c r="N19" s="16">
        <f t="shared" si="1"/>
        <v>-9.1569999999999999E-2</v>
      </c>
    </row>
    <row r="20" spans="1:16" ht="30" customHeight="1" thickBot="1" x14ac:dyDescent="0.3">
      <c r="A20" s="6"/>
      <c r="B20" s="6" t="s">
        <v>54</v>
      </c>
      <c r="C20" s="6"/>
      <c r="D20" s="6"/>
      <c r="E20" s="6"/>
      <c r="F20" s="6"/>
      <c r="G20" s="6"/>
      <c r="H20" s="15">
        <f>ROUND(H6-H19,5)</f>
        <v>-423114.35</v>
      </c>
      <c r="I20" s="8"/>
      <c r="J20" s="15">
        <f>ROUND(J6-J19,5)</f>
        <v>-465763.28</v>
      </c>
      <c r="K20" s="8"/>
      <c r="L20" s="15">
        <f t="shared" si="0"/>
        <v>42648.93</v>
      </c>
      <c r="M20" s="6"/>
      <c r="N20" s="16">
        <f t="shared" si="1"/>
        <v>9.1569999999999999E-2</v>
      </c>
    </row>
    <row r="21" spans="1:16" s="19" customFormat="1" ht="30" customHeight="1" thickBot="1" x14ac:dyDescent="0.3">
      <c r="A21" s="6" t="s">
        <v>25</v>
      </c>
      <c r="B21" s="6"/>
      <c r="C21" s="6"/>
      <c r="D21" s="6"/>
      <c r="E21" s="6"/>
      <c r="F21" s="6"/>
      <c r="G21" s="6"/>
      <c r="H21" s="17">
        <f>H20</f>
        <v>-423114.35</v>
      </c>
      <c r="I21" s="22"/>
      <c r="J21" s="17">
        <f>J20</f>
        <v>-465763.28</v>
      </c>
      <c r="K21" s="22"/>
      <c r="L21" s="17">
        <f t="shared" si="0"/>
        <v>42648.93</v>
      </c>
      <c r="M21" s="3"/>
      <c r="N21" s="18">
        <f t="shared" si="1"/>
        <v>9.1569999999999999E-2</v>
      </c>
    </row>
    <row r="22" spans="1:16" ht="16.5" thickTop="1" x14ac:dyDescent="0.25">
      <c r="A22" s="7"/>
      <c r="B22" s="7"/>
      <c r="C22" s="7"/>
      <c r="D22" s="7"/>
      <c r="E22" s="7"/>
      <c r="F22" s="7"/>
      <c r="G22" s="7"/>
      <c r="H22" s="29"/>
      <c r="I22" s="29"/>
      <c r="J22" s="29"/>
      <c r="K22" s="29"/>
      <c r="L22" s="29"/>
      <c r="M22" s="29"/>
      <c r="N22" s="29"/>
    </row>
  </sheetData>
  <mergeCells count="3">
    <mergeCell ref="A1:O1"/>
    <mergeCell ref="A2:O2"/>
    <mergeCell ref="A3:O3"/>
  </mergeCells>
  <pageMargins left="0.2" right="0.2" top="0.75" bottom="0.75" header="0.1" footer="0.3"/>
  <pageSetup scale="64" fitToHeight="0" orientation="portrait" verticalDpi="0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9113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91137" r:id="rId4" name="FILTER"/>
      </mc:Fallback>
    </mc:AlternateContent>
    <mc:AlternateContent xmlns:mc="http://schemas.openxmlformats.org/markup-compatibility/2006">
      <mc:Choice Requires="x14">
        <control shapeId="91138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91138" r:id="rId6" name="HEADE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O9"/>
  <sheetViews>
    <sheetView workbookViewId="0">
      <selection activeCell="E6" sqref="E6"/>
    </sheetView>
  </sheetViews>
  <sheetFormatPr defaultRowHeight="15" x14ac:dyDescent="0.25"/>
  <cols>
    <col min="1" max="1" width="3" style="2" customWidth="1"/>
    <col min="2" max="2" width="3.5703125" style="2" customWidth="1"/>
    <col min="3" max="4" width="2.28515625" style="2" customWidth="1"/>
    <col min="5" max="5" width="8.140625" style="2" bestFit="1" customWidth="1"/>
    <col min="6" max="6" width="2.28515625" style="2" customWidth="1"/>
    <col min="7" max="7" width="12.7109375" style="2" bestFit="1" customWidth="1"/>
    <col min="8" max="8" width="2.28515625" style="2" customWidth="1"/>
    <col min="9" max="9" width="7.7109375" style="2" bestFit="1" customWidth="1"/>
    <col min="10" max="10" width="2.28515625" style="2" customWidth="1"/>
    <col min="11" max="11" width="43" style="2" bestFit="1" customWidth="1"/>
    <col min="12" max="12" width="2.28515625" style="2" customWidth="1"/>
    <col min="13" max="13" width="7.7109375" style="2" bestFit="1" customWidth="1"/>
    <col min="14" max="14" width="2.28515625" style="2" customWidth="1"/>
    <col min="15" max="15" width="16.7109375" style="2" bestFit="1" customWidth="1"/>
  </cols>
  <sheetData>
    <row r="1" spans="1:15" ht="15.75" x14ac:dyDescent="0.25">
      <c r="A1" s="46" t="s">
        <v>92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ht="15.75" x14ac:dyDescent="0.25">
      <c r="A2" s="46" t="s">
        <v>119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15.75" x14ac:dyDescent="0.25">
      <c r="A3" s="46" t="s">
        <v>144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s="20" customFormat="1" ht="16.5" thickBot="1" x14ac:dyDescent="0.3">
      <c r="A4" s="26"/>
      <c r="B4" s="26"/>
      <c r="C4" s="26"/>
      <c r="D4" s="26"/>
      <c r="E4" s="33" t="s">
        <v>161</v>
      </c>
      <c r="F4" s="26"/>
      <c r="G4" s="33" t="s">
        <v>120</v>
      </c>
      <c r="H4" s="26"/>
      <c r="I4" s="33" t="s">
        <v>121</v>
      </c>
      <c r="J4" s="26"/>
      <c r="K4" s="33" t="s">
        <v>122</v>
      </c>
      <c r="L4" s="26"/>
      <c r="M4" s="33" t="s">
        <v>123</v>
      </c>
      <c r="N4" s="26"/>
      <c r="O4" s="33" t="s">
        <v>124</v>
      </c>
    </row>
    <row r="5" spans="1:15" ht="16.5" thickTop="1" x14ac:dyDescent="0.25">
      <c r="A5" s="3"/>
      <c r="B5" s="3" t="s">
        <v>141</v>
      </c>
      <c r="C5" s="3"/>
      <c r="D5" s="3"/>
      <c r="E5" s="3"/>
      <c r="F5" s="3"/>
      <c r="G5" s="34"/>
      <c r="H5" s="3"/>
      <c r="I5" s="3"/>
      <c r="J5" s="3"/>
      <c r="K5" s="3"/>
      <c r="L5" s="3"/>
      <c r="M5" s="35"/>
      <c r="N5" s="3"/>
      <c r="O5" s="36"/>
    </row>
    <row r="6" spans="1:15" ht="16.5" thickBot="1" x14ac:dyDescent="0.3">
      <c r="A6" s="32"/>
      <c r="B6" s="32"/>
      <c r="C6" s="6"/>
      <c r="D6" s="6"/>
      <c r="E6" s="6" t="s">
        <v>162</v>
      </c>
      <c r="F6" s="6"/>
      <c r="G6" s="37">
        <v>41830</v>
      </c>
      <c r="H6" s="6"/>
      <c r="I6" s="6" t="s">
        <v>143</v>
      </c>
      <c r="J6" s="6"/>
      <c r="K6" s="6" t="s">
        <v>126</v>
      </c>
      <c r="L6" s="6"/>
      <c r="M6" s="38">
        <v>143</v>
      </c>
      <c r="N6" s="6"/>
      <c r="O6" s="39">
        <v>50</v>
      </c>
    </row>
    <row r="7" spans="1:15" ht="16.5" thickBot="1" x14ac:dyDescent="0.3">
      <c r="A7" s="6"/>
      <c r="B7" s="6" t="s">
        <v>142</v>
      </c>
      <c r="C7" s="6"/>
      <c r="D7" s="6"/>
      <c r="E7" s="6"/>
      <c r="F7" s="6"/>
      <c r="G7" s="37"/>
      <c r="H7" s="6"/>
      <c r="I7" s="6"/>
      <c r="J7" s="6"/>
      <c r="K7" s="6"/>
      <c r="L7" s="6"/>
      <c r="M7" s="38"/>
      <c r="N7" s="6"/>
      <c r="O7" s="40">
        <f>ROUND(SUM(O5:O6),5)</f>
        <v>50</v>
      </c>
    </row>
    <row r="8" spans="1:15" s="19" customFormat="1" ht="30" customHeight="1" thickBot="1" x14ac:dyDescent="0.3">
      <c r="A8" s="3" t="s">
        <v>125</v>
      </c>
      <c r="B8" s="3"/>
      <c r="C8" s="3"/>
      <c r="D8" s="3"/>
      <c r="E8" s="3"/>
      <c r="F8" s="3"/>
      <c r="G8" s="34"/>
      <c r="H8" s="3"/>
      <c r="I8" s="3"/>
      <c r="J8" s="3"/>
      <c r="K8" s="3"/>
      <c r="L8" s="3"/>
      <c r="M8" s="35"/>
      <c r="N8" s="3"/>
      <c r="O8" s="41">
        <f>O7</f>
        <v>50</v>
      </c>
    </row>
    <row r="9" spans="1:15" ht="15.75" thickTop="1" x14ac:dyDescent="0.25"/>
  </sheetData>
  <mergeCells count="3">
    <mergeCell ref="A1:O1"/>
    <mergeCell ref="A2:O2"/>
    <mergeCell ref="A3:O3"/>
  </mergeCells>
  <pageMargins left="0.7" right="0.7" top="0.75" bottom="0.75" header="0.1" footer="0.3"/>
  <pageSetup scale="76" fitToHeight="0" orientation="portrait" verticalDpi="0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9318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171450</xdr:colOff>
                <xdr:row>1</xdr:row>
                <xdr:rowOff>28575</xdr:rowOff>
              </to>
            </anchor>
          </controlPr>
        </control>
      </mc:Choice>
      <mc:Fallback>
        <control shapeId="93186" r:id="rId4" name="HEADER"/>
      </mc:Fallback>
    </mc:AlternateContent>
    <mc:AlternateContent xmlns:mc="http://schemas.openxmlformats.org/markup-compatibility/2006">
      <mc:Choice Requires="x14">
        <control shapeId="9318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171450</xdr:colOff>
                <xdr:row>1</xdr:row>
                <xdr:rowOff>28575</xdr:rowOff>
              </to>
            </anchor>
          </controlPr>
        </control>
      </mc:Choice>
      <mc:Fallback>
        <control shapeId="93185" r:id="rId6" name="FILTER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Balance Sheet</vt:lpstr>
      <vt:lpstr>Income Statement YTD</vt:lpstr>
      <vt:lpstr>Actual vs Budget YTD</vt:lpstr>
      <vt:lpstr>Legal &amp; Professional Fees</vt:lpstr>
      <vt:lpstr>Over 90 days Past Due AR</vt:lpstr>
      <vt:lpstr>Sheet2</vt:lpstr>
      <vt:lpstr>Sheet3</vt:lpstr>
      <vt:lpstr>'Actual vs Budget YTD'!Print_Titles</vt:lpstr>
      <vt:lpstr>'Balance Sheet'!Print_Titles</vt:lpstr>
      <vt:lpstr>'Income Statement YTD'!Print_Titles</vt:lpstr>
      <vt:lpstr>'Legal &amp; Professional Fees'!Print_Titles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Pete Thompson</cp:lastModifiedBy>
  <cp:lastPrinted>2014-12-08T18:31:49Z</cp:lastPrinted>
  <dcterms:created xsi:type="dcterms:W3CDTF">2014-01-21T17:56:46Z</dcterms:created>
  <dcterms:modified xsi:type="dcterms:W3CDTF">2014-12-08T18:32:40Z</dcterms:modified>
</cp:coreProperties>
</file>