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Thompson\2014\August\"/>
    </mc:Choice>
  </mc:AlternateContent>
  <bookViews>
    <workbookView xWindow="120" yWindow="45" windowWidth="19035" windowHeight="10995"/>
  </bookViews>
  <sheets>
    <sheet name="Balance Sheet" sheetId="39" r:id="rId1"/>
    <sheet name="Income Statement" sheetId="40" r:id="rId2"/>
    <sheet name="Actual vs. Budget" sheetId="42" r:id="rId3"/>
    <sheet name="Legal and Professional Fees" sheetId="41" r:id="rId4"/>
    <sheet name="Over 90 Days Past Due" sheetId="38" r:id="rId5"/>
    <sheet name="Sheet2" sheetId="2" state="hidden" r:id="rId6"/>
    <sheet name="Sheet3" sheetId="3" state="hidden" r:id="rId7"/>
  </sheets>
  <definedNames>
    <definedName name="_xlnm.Print_Titles" localSheetId="2">'Actual vs. Budget'!$1:$5</definedName>
    <definedName name="_xlnm.Print_Titles" localSheetId="0">'Balance Sheet'!$1:$5</definedName>
    <definedName name="_xlnm.Print_Titles" localSheetId="1">'Income Statement'!$1:$5</definedName>
    <definedName name="_xlnm.Print_Titles" localSheetId="3">'Legal and Professional Fees'!$1:$5</definedName>
    <definedName name="QB_BASIS_4" localSheetId="2" hidden="1">'Actual vs. Budget'!$L$3</definedName>
    <definedName name="QB_BASIS_4" localSheetId="4" hidden="1">'Over 90 Days Past Due'!$O$3</definedName>
    <definedName name="QB_COLUMN_1" localSheetId="4" hidden="1">'Over 90 Days Past Due'!$C$4</definedName>
    <definedName name="QB_COLUMN_16" localSheetId="4" hidden="1">'Over 90 Days Past Due'!$K$4</definedName>
    <definedName name="QB_COLUMN_24" localSheetId="4" hidden="1">'Over 90 Days Past Due'!$M$4</definedName>
    <definedName name="QB_COLUMN_25" localSheetId="4" hidden="1">'Over 90 Days Past Due'!$O$4</definedName>
    <definedName name="QB_COLUMN_3" localSheetId="4" hidden="1">'Over 90 Days Past Due'!$E$4</definedName>
    <definedName name="QB_COLUMN_4" localSheetId="4" hidden="1">'Over 90 Days Past Due'!$G$4</definedName>
    <definedName name="QB_COLUMN_5" localSheetId="4" hidden="1">'Over 90 Days Past Due'!$I$4</definedName>
    <definedName name="QB_COLUMN_59200" localSheetId="2" hidden="1">'Actual vs. Budget'!$F$5</definedName>
    <definedName name="QB_COLUMN_59200" localSheetId="0" hidden="1">'Balance Sheet'!$F$5</definedName>
    <definedName name="QB_COLUMN_59200" localSheetId="1" hidden="1">'Income Statement'!$F$5</definedName>
    <definedName name="QB_COLUMN_59200" localSheetId="3" hidden="1">'Legal and Professional Fees'!$H$5</definedName>
    <definedName name="QB_COLUMN_61210" localSheetId="0" hidden="1">'Balance Sheet'!$H$5</definedName>
    <definedName name="QB_COLUMN_61210" localSheetId="1" hidden="1">'Income Statement'!$H$5</definedName>
    <definedName name="QB_COLUMN_61210" localSheetId="3" hidden="1">'Legal and Professional Fees'!$J$5</definedName>
    <definedName name="QB_COLUMN_63620" localSheetId="2" hidden="1">'Actual vs. Budget'!$J$5</definedName>
    <definedName name="QB_COLUMN_63620" localSheetId="1" hidden="1">'Income Statement'!$J$5</definedName>
    <definedName name="QB_COLUMN_63620" localSheetId="3" hidden="1">'Legal and Professional Fees'!$L$5</definedName>
    <definedName name="QB_COLUMN_64430" localSheetId="2" hidden="1">'Actual vs. Budget'!$L$5</definedName>
    <definedName name="QB_COLUMN_64830" localSheetId="1" hidden="1">'Income Statement'!$L$5</definedName>
    <definedName name="QB_COLUMN_64830" localSheetId="3" hidden="1">'Legal and Professional Fees'!$N$5</definedName>
    <definedName name="QB_COLUMN_76210" localSheetId="2" hidden="1">'Actual vs. Budget'!$H$5</definedName>
    <definedName name="QB_COMPANY_0" localSheetId="2" hidden="1">'Actual vs. Budget'!$A$1</definedName>
    <definedName name="QB_COMPANY_0" localSheetId="0" hidden="1">'Balance Sheet'!$A$1</definedName>
    <definedName name="QB_COMPANY_0" localSheetId="1" hidden="1">'Income Statement'!$A$1</definedName>
    <definedName name="QB_COMPANY_0" localSheetId="3" hidden="1">'Legal and Professional Fees'!$A$1</definedName>
    <definedName name="QB_COMPANY_0" localSheetId="4" hidden="1">'Over 90 Days Past Due'!$A$1</definedName>
    <definedName name="QB_DATA_0" localSheetId="2" hidden="1">'Actual vs. Budget'!$8:$8,'Actual vs. Budget'!$9:$9,'Actual vs. Budget'!$10:$10,'Actual vs. Budget'!$11:$11,'Actual vs. Budget'!$15:$15,'Actual vs. Budget'!$16:$16,'Actual vs. Budget'!$17:$17,'Actual vs. Budget'!$18:$18,'Actual vs. Budget'!$19:$19,'Actual vs. Budget'!$20:$20,'Actual vs. Budget'!$21:$21,'Actual vs. Budget'!$22:$22,'Actual vs. Budget'!$23:$23,'Actual vs. Budget'!$24:$24,'Actual vs. Budget'!$25:$25,'Actual vs. Budget'!$26:$26</definedName>
    <definedName name="QB_DATA_0" localSheetId="0" hidden="1">'Balance Sheet'!$9:$9,'Balance Sheet'!$10:$10,'Balance Sheet'!$11:$11,'Balance Sheet'!$12:$12,'Balance Sheet'!$13:$13,'Balance Sheet'!$16:$16,'Balance Sheet'!$17:$17,'Balance Sheet'!$20:$20,'Balance Sheet'!$21:$21,'Balance Sheet'!$22:$22,'Balance Sheet'!$26:$26,'Balance Sheet'!$27:$27,'Balance Sheet'!$30:$30,'Balance Sheet'!$31:$31,'Balance Sheet'!$38:$38,'Balance Sheet'!$39:$39</definedName>
    <definedName name="QB_DATA_0" localSheetId="1" hidden="1">'Income Statement'!$8:$8,'Income Statement'!$9:$9,'Income Statement'!$10:$10,'Income Statement'!$11:$11,'Income Statement'!$12:$12,'Income Statement'!$16:$16,'Income Statement'!$17:$17,'Income Statement'!$18:$18,'Income Statement'!$19:$19,'Income Statement'!$20:$20,'Income Statement'!$21:$21,'Income Statement'!$22:$22,'Income Statement'!$23:$23,'Income Statement'!$24:$24,'Income Statement'!$25:$25,'Income Statement'!$26:$26</definedName>
    <definedName name="QB_DATA_0" localSheetId="3" hidden="1">'Legal and Professional Fees'!$9:$9,'Legal and Professional Fees'!$10:$10,'Legal and Professional Fees'!$12:$12,'Legal and Professional Fees'!$13:$13,'Legal and Professional Fees'!$15:$15,'Legal and Professional Fees'!$16:$16,'Legal and Professional Fees'!$17:$17</definedName>
    <definedName name="QB_DATA_0" localSheetId="4" hidden="1">'Over 90 Days Past Due'!#REF!,'Over 90 Days Past Due'!$6:$6</definedName>
    <definedName name="QB_DATA_1" localSheetId="2" hidden="1">'Actual vs. Budget'!$27:$27,'Actual vs. Budget'!$28:$28,'Actual vs. Budget'!$29:$29,'Actual vs. Budget'!$30:$30,'Actual vs. Budget'!$31:$31,'Actual vs. Budget'!$32:$32,'Actual vs. Budget'!$33:$33,'Actual vs. Budget'!$34:$34,'Actual vs. Budget'!$39:$39,'Actual vs. Budget'!$40:$40,'Actual vs. Budget'!$41:$41,'Actual vs. Budget'!$42:$42</definedName>
    <definedName name="QB_DATA_1" localSheetId="0" hidden="1">'Balance Sheet'!$42:$42,'Balance Sheet'!$45:$45,'Balance Sheet'!$46:$46,'Balance Sheet'!$47:$47,'Balance Sheet'!$48:$48,'Balance Sheet'!$49:$49,'Balance Sheet'!$50:$50,'Balance Sheet'!$51:$51,'Balance Sheet'!$52:$52,'Balance Sheet'!$53:$53,'Balance Sheet'!$54:$54,'Balance Sheet'!$55:$55,'Balance Sheet'!$59:$59,'Balance Sheet'!$60:$60,'Balance Sheet'!$64:$64,'Balance Sheet'!$65:$65</definedName>
    <definedName name="QB_DATA_1" localSheetId="1" hidden="1">'Income Statement'!$27:$27,'Income Statement'!$28:$28,'Income Statement'!$29:$29,'Income Statement'!$30:$30,'Income Statement'!$31:$31,'Income Statement'!$32:$32,'Income Statement'!$33:$33,'Income Statement'!$34:$34,'Income Statement'!$35:$35,'Income Statement'!$36:$36,'Income Statement'!$41:$41,'Income Statement'!$42:$42,'Income Statement'!$43:$43,'Income Statement'!$44:$44</definedName>
    <definedName name="QB_DATA_2" localSheetId="0" hidden="1">'Balance Sheet'!$66:$66,'Balance Sheet'!$67:$67</definedName>
    <definedName name="QB_DATE_1" localSheetId="2" hidden="1">'Actual vs. Budget'!$N$1</definedName>
    <definedName name="QB_DATE_1" localSheetId="0" hidden="1">'Balance Sheet'!$J$1</definedName>
    <definedName name="QB_DATE_1" localSheetId="1" hidden="1">'Income Statement'!$N$1</definedName>
    <definedName name="QB_DATE_1" localSheetId="3" hidden="1">'Legal and Professional Fees'!$P$1</definedName>
    <definedName name="QB_DATE_1" localSheetId="4" hidden="1">'Over 90 Days Past Due'!$O$2</definedName>
    <definedName name="QB_FORMULA_0" localSheetId="2" hidden="1">'Actual vs. Budget'!$J$8,'Actual vs. Budget'!$L$8,'Actual vs. Budget'!$J$9,'Actual vs. Budget'!$L$9,'Actual vs. Budget'!$J$10,'Actual vs. Budget'!$L$10,'Actual vs. Budget'!$J$11,'Actual vs. Budget'!$L$11,'Actual vs. Budget'!$F$12,'Actual vs. Budget'!$H$12,'Actual vs. Budget'!$J$12,'Actual vs. Budget'!$L$12,'Actual vs. Budget'!$F$13,'Actual vs. Budget'!$H$13,'Actual vs. Budget'!$J$13,'Actual vs. Budget'!$L$13</definedName>
    <definedName name="QB_FORMULA_0" localSheetId="0" hidden="1">'Balance Sheet'!$F$14,'Balance Sheet'!$H$14,'Balance Sheet'!$F$18,'Balance Sheet'!$H$18,'Balance Sheet'!$F$23,'Balance Sheet'!$H$23,'Balance Sheet'!$F$24,'Balance Sheet'!$H$24,'Balance Sheet'!$F$28,'Balance Sheet'!$H$28,'Balance Sheet'!$F$32,'Balance Sheet'!$H$32,'Balance Sheet'!$F$33,'Balance Sheet'!$H$33,'Balance Sheet'!$F$40,'Balance Sheet'!$H$40</definedName>
    <definedName name="QB_FORMULA_0" localSheetId="1" hidden="1">'Income Statement'!$J$8,'Income Statement'!$L$8,'Income Statement'!$J$9,'Income Statement'!$L$9,'Income Statement'!$J$10,'Income Statement'!$L$10,'Income Statement'!$J$11,'Income Statement'!$L$11,'Income Statement'!$J$12,'Income Statement'!$L$12,'Income Statement'!$F$13,'Income Statement'!$H$13,'Income Statement'!$J$13,'Income Statement'!$L$13,'Income Statement'!$F$14,'Income Statement'!$H$14</definedName>
    <definedName name="QB_FORMULA_0" localSheetId="3" hidden="1">'Legal and Professional Fees'!$L$9,'Legal and Professional Fees'!$N$9,'Legal and Professional Fees'!$L$10,'Legal and Professional Fees'!$N$10,'Legal and Professional Fees'!$L$12,'Legal and Professional Fees'!$N$12,'Legal and Professional Fees'!$L$13,'Legal and Professional Fees'!$N$13,'Legal and Professional Fees'!$H$14,'Legal and Professional Fees'!$J$14,'Legal and Professional Fees'!$L$14,'Legal and Professional Fees'!$N$14,'Legal and Professional Fees'!$L$15,'Legal and Professional Fees'!$N$15,'Legal and Professional Fees'!$L$16,'Legal and Professional Fees'!$N$16</definedName>
    <definedName name="QB_FORMULA_0" localSheetId="4" hidden="1">'Over 90 Days Past Due'!#REF!,'Over 90 Days Past Due'!$O$7,'Over 90 Days Past Due'!$O$8</definedName>
    <definedName name="QB_FORMULA_1" localSheetId="2" hidden="1">'Actual vs. Budget'!$J$15,'Actual vs. Budget'!$L$15,'Actual vs. Budget'!$J$16,'Actual vs. Budget'!$L$16,'Actual vs. Budget'!$J$17,'Actual vs. Budget'!$L$17,'Actual vs. Budget'!$J$18,'Actual vs. Budget'!$L$18,'Actual vs. Budget'!$J$19,'Actual vs. Budget'!$L$19,'Actual vs. Budget'!$J$20,'Actual vs. Budget'!$L$20,'Actual vs. Budget'!$J$21,'Actual vs. Budget'!$L$21,'Actual vs. Budget'!$J$22,'Actual vs. Budget'!$L$22</definedName>
    <definedName name="QB_FORMULA_1" localSheetId="0" hidden="1">'Balance Sheet'!$F$43,'Balance Sheet'!$H$43,'Balance Sheet'!$F$56,'Balance Sheet'!$H$56,'Balance Sheet'!$F$57,'Balance Sheet'!$H$57,'Balance Sheet'!$F$61,'Balance Sheet'!$H$61,'Balance Sheet'!$F$62,'Balance Sheet'!$H$62,'Balance Sheet'!$F$68,'Balance Sheet'!$H$68,'Balance Sheet'!$F$69,'Balance Sheet'!$H$69</definedName>
    <definedName name="QB_FORMULA_1" localSheetId="1" hidden="1">'Income Statement'!$J$14,'Income Statement'!$L$14,'Income Statement'!$J$16,'Income Statement'!$L$16,'Income Statement'!$J$17,'Income Statement'!$L$17,'Income Statement'!$J$18,'Income Statement'!$L$18,'Income Statement'!$J$19,'Income Statement'!$L$19,'Income Statement'!$J$20,'Income Statement'!$L$20,'Income Statement'!$J$21,'Income Statement'!$L$21,'Income Statement'!$J$22,'Income Statement'!$L$22</definedName>
    <definedName name="QB_FORMULA_1" localSheetId="3" hidden="1">'Legal and Professional Fees'!$L$17,'Legal and Professional Fees'!$N$17,'Legal and Professional Fees'!$H$18,'Legal and Professional Fees'!$J$18,'Legal and Professional Fees'!$L$18,'Legal and Professional Fees'!$N$18,'Legal and Professional Fees'!$H$19,'Legal and Professional Fees'!$J$19,'Legal and Professional Fees'!$L$19,'Legal and Professional Fees'!$N$19,'Legal and Professional Fees'!$H$20,'Legal and Professional Fees'!$J$20,'Legal and Professional Fees'!$L$20,'Legal and Professional Fees'!$N$20,'Legal and Professional Fees'!$H$21,'Legal and Professional Fees'!$J$21</definedName>
    <definedName name="QB_FORMULA_2" localSheetId="2" hidden="1">'Actual vs. Budget'!$J$23,'Actual vs. Budget'!$L$23,'Actual vs. Budget'!$J$24,'Actual vs. Budget'!$L$24,'Actual vs. Budget'!$J$25,'Actual vs. Budget'!$L$25,'Actual vs. Budget'!$J$26,'Actual vs. Budget'!$L$26,'Actual vs. Budget'!$J$27,'Actual vs. Budget'!$L$27,'Actual vs. Budget'!$J$28,'Actual vs. Budget'!$L$28,'Actual vs. Budget'!$J$29,'Actual vs. Budget'!$L$29,'Actual vs. Budget'!$J$31,'Actual vs. Budget'!$L$31</definedName>
    <definedName name="QB_FORMULA_2" localSheetId="1" hidden="1">'Income Statement'!$J$23,'Income Statement'!$L$23,'Income Statement'!$J$24,'Income Statement'!$L$24,'Income Statement'!$J$25,'Income Statement'!$L$25,'Income Statement'!$J$26,'Income Statement'!$L$26,'Income Statement'!$J$27,'Income Statement'!$L$27,'Income Statement'!$J$28,'Income Statement'!$L$28,'Income Statement'!$J$29,'Income Statement'!$L$29,'Income Statement'!$J$30,'Income Statement'!$L$30</definedName>
    <definedName name="QB_FORMULA_2" localSheetId="3" hidden="1">'Legal and Professional Fees'!$L$21,'Legal and Professional Fees'!$N$21</definedName>
    <definedName name="QB_FORMULA_3" localSheetId="2" hidden="1">'Actual vs. Budget'!$J$33,'Actual vs. Budget'!$L$33,'Actual vs. Budget'!$J$34,'Actual vs. Budget'!$L$34,'Actual vs. Budget'!$F$35,'Actual vs. Budget'!$H$35,'Actual vs. Budget'!$J$35,'Actual vs. Budget'!$L$35,'Actual vs. Budget'!$F$36,'Actual vs. Budget'!$H$36,'Actual vs. Budget'!$J$36,'Actual vs. Budget'!$L$36,'Actual vs. Budget'!$J$40,'Actual vs. Budget'!$L$40,'Actual vs. Budget'!$J$41,'Actual vs. Budget'!$L$41</definedName>
    <definedName name="QB_FORMULA_3" localSheetId="1" hidden="1">'Income Statement'!$J$31,'Income Statement'!$L$31,'Income Statement'!$J$32,'Income Statement'!$L$32,'Income Statement'!$J$33,'Income Statement'!$L$33,'Income Statement'!$J$34,'Income Statement'!$L$34,'Income Statement'!$J$35,'Income Statement'!$L$35,'Income Statement'!$J$36,'Income Statement'!$L$36,'Income Statement'!$F$37,'Income Statement'!$H$37,'Income Statement'!$J$37,'Income Statement'!$L$37</definedName>
    <definedName name="QB_FORMULA_4" localSheetId="2" hidden="1">'Actual vs. Budget'!$J$42,'Actual vs. Budget'!$L$42,'Actual vs. Budget'!$F$43,'Actual vs. Budget'!$H$43,'Actual vs. Budget'!$J$43,'Actual vs. Budget'!$L$43,'Actual vs. Budget'!$F$44,'Actual vs. Budget'!$H$44,'Actual vs. Budget'!$J$44,'Actual vs. Budget'!$L$44,'Actual vs. Budget'!$F$45,'Actual vs. Budget'!$H$45,'Actual vs. Budget'!$J$45,'Actual vs. Budget'!$L$45</definedName>
    <definedName name="QB_FORMULA_4" localSheetId="1" hidden="1">'Income Statement'!$F$38,'Income Statement'!$H$38,'Income Statement'!$J$38,'Income Statement'!$L$38,'Income Statement'!$J$41,'Income Statement'!$L$41,'Income Statement'!$J$42,'Income Statement'!$L$42,'Income Statement'!$J$43,'Income Statement'!$L$43,'Income Statement'!$J$44,'Income Statement'!$L$44,'Income Statement'!$F$45,'Income Statement'!$H$45,'Income Statement'!$J$45,'Income Statement'!$L$45</definedName>
    <definedName name="QB_FORMULA_5" localSheetId="1" hidden="1">'Income Statement'!$F$46,'Income Statement'!$H$46,'Income Statement'!$J$46,'Income Statement'!$L$46,'Income Statement'!$F$47,'Income Statement'!$H$47,'Income Statement'!$J$47,'Income Statement'!$L$47</definedName>
    <definedName name="QB_ROW_1" localSheetId="0" hidden="1">'Balance Sheet'!$A$6</definedName>
    <definedName name="QB_ROW_10031" localSheetId="0" hidden="1">'Balance Sheet'!$D$37</definedName>
    <definedName name="QB_ROW_1011" localSheetId="0" hidden="1">'Balance Sheet'!$B$7</definedName>
    <definedName name="QB_ROW_10331" localSheetId="0" hidden="1">'Balance Sheet'!$D$40</definedName>
    <definedName name="QB_ROW_104320" localSheetId="0" hidden="1">'Balance Sheet'!$C$30</definedName>
    <definedName name="QB_ROW_11031" localSheetId="0" hidden="1">'Balance Sheet'!$D$41</definedName>
    <definedName name="QB_ROW_11331" localSheetId="0" hidden="1">'Balance Sheet'!$D$43</definedName>
    <definedName name="QB_ROW_12031" localSheetId="0" hidden="1">'Balance Sheet'!$D$44</definedName>
    <definedName name="QB_ROW_120340" localSheetId="0" hidden="1">'Balance Sheet'!$E$48</definedName>
    <definedName name="QB_ROW_1220" localSheetId="0" hidden="1">'Balance Sheet'!$C$66</definedName>
    <definedName name="QB_ROW_12331" localSheetId="0" hidden="1">'Balance Sheet'!$D$56</definedName>
    <definedName name="QB_ROW_130040" localSheetId="3" hidden="1">'Legal and Professional Fees'!$E$8</definedName>
    <definedName name="QB_ROW_13021" localSheetId="0" hidden="1">'Balance Sheet'!$C$58</definedName>
    <definedName name="QB_ROW_130340" localSheetId="2" hidden="1">'Actual vs. Budget'!$E$25</definedName>
    <definedName name="QB_ROW_130340" localSheetId="1" hidden="1">'Income Statement'!$E$27</definedName>
    <definedName name="QB_ROW_130340" localSheetId="3" hidden="1">'Legal and Professional Fees'!$E$18</definedName>
    <definedName name="QB_ROW_1311" localSheetId="0" hidden="1">'Balance Sheet'!$B$24</definedName>
    <definedName name="QB_ROW_131340" localSheetId="2" hidden="1">'Actual vs. Budget'!$E$23</definedName>
    <definedName name="QB_ROW_131340" localSheetId="1" hidden="1">'Income Statement'!$E$25</definedName>
    <definedName name="QB_ROW_13321" localSheetId="0" hidden="1">'Balance Sheet'!$C$61</definedName>
    <definedName name="QB_ROW_133340" localSheetId="2" hidden="1">'Actual vs. Budget'!$E$21</definedName>
    <definedName name="QB_ROW_133340" localSheetId="1" hidden="1">'Income Statement'!$E$23</definedName>
    <definedName name="QB_ROW_134340" localSheetId="2" hidden="1">'Actual vs. Budget'!$E$20</definedName>
    <definedName name="QB_ROW_134340" localSheetId="1" hidden="1">'Income Statement'!$E$22</definedName>
    <definedName name="QB_ROW_135340" localSheetId="2" hidden="1">'Actual vs. Budget'!$E$19</definedName>
    <definedName name="QB_ROW_135340" localSheetId="1" hidden="1">'Income Statement'!$E$21</definedName>
    <definedName name="QB_ROW_136340" localSheetId="2" hidden="1">'Actual vs. Budget'!$E$9</definedName>
    <definedName name="QB_ROW_136340" localSheetId="1" hidden="1">'Income Statement'!$E$9</definedName>
    <definedName name="QB_ROW_137340" localSheetId="2" hidden="1">'Actual vs. Budget'!$E$8</definedName>
    <definedName name="QB_ROW_137340" localSheetId="1" hidden="1">'Income Statement'!$E$8</definedName>
    <definedName name="QB_ROW_139320" localSheetId="0" hidden="1">'Balance Sheet'!$C$26</definedName>
    <definedName name="QB_ROW_14011" localSheetId="0" hidden="1">'Balance Sheet'!$B$63</definedName>
    <definedName name="QB_ROW_140320" localSheetId="0" hidden="1">'Balance Sheet'!$C$27</definedName>
    <definedName name="QB_ROW_14311" localSheetId="0" hidden="1">'Balance Sheet'!$B$68</definedName>
    <definedName name="QB_ROW_143330" localSheetId="0" hidden="1">'Balance Sheet'!$D$16</definedName>
    <definedName name="QB_ROW_149230" localSheetId="0" hidden="1">'Balance Sheet'!$D$17</definedName>
    <definedName name="QB_ROW_159320" localSheetId="0" hidden="1">'Balance Sheet'!$C$31</definedName>
    <definedName name="QB_ROW_1598010" localSheetId="4" hidden="1">'Over 90 Days Past Due'!#REF!</definedName>
    <definedName name="QB_ROW_1598310" localSheetId="4" hidden="1">'Over 90 Days Past Due'!#REF!</definedName>
    <definedName name="QB_ROW_16240" localSheetId="0" hidden="1">'Balance Sheet'!$E$38</definedName>
    <definedName name="QB_ROW_163330" localSheetId="0" hidden="1">'Balance Sheet'!$D$13</definedName>
    <definedName name="QB_ROW_17221" localSheetId="0" hidden="1">'Balance Sheet'!$C$67</definedName>
    <definedName name="QB_ROW_173330" localSheetId="2" hidden="1">'Actual vs. Budget'!$D$42</definedName>
    <definedName name="QB_ROW_173330" localSheetId="1" hidden="1">'Income Statement'!$D$44</definedName>
    <definedName name="QB_ROW_179330" localSheetId="2" hidden="1">'Actual vs. Budget'!$D$41</definedName>
    <definedName name="QB_ROW_179330" localSheetId="1" hidden="1">'Income Statement'!$D$43</definedName>
    <definedName name="QB_ROW_18240" localSheetId="0" hidden="1">'Balance Sheet'!$E$51</definedName>
    <definedName name="QB_ROW_18301" localSheetId="2" hidden="1">'Actual vs. Budget'!$A$45</definedName>
    <definedName name="QB_ROW_18301" localSheetId="1" hidden="1">'Income Statement'!$A$47</definedName>
    <definedName name="QB_ROW_18301" localSheetId="3" hidden="1">'Legal and Professional Fees'!$A$21</definedName>
    <definedName name="QB_ROW_183220" localSheetId="0" hidden="1">'Balance Sheet'!$C$64</definedName>
    <definedName name="QB_ROW_184220" localSheetId="0" hidden="1">'Balance Sheet'!$C$65</definedName>
    <definedName name="QB_ROW_186330" localSheetId="2" hidden="1">'Actual vs. Budget'!$D$40</definedName>
    <definedName name="QB_ROW_186330" localSheetId="1" hidden="1">'Income Statement'!$D$42</definedName>
    <definedName name="QB_ROW_19011" localSheetId="2" hidden="1">'Actual vs. Budget'!$B$6</definedName>
    <definedName name="QB_ROW_19011" localSheetId="1" hidden="1">'Income Statement'!$B$6</definedName>
    <definedName name="QB_ROW_19011" localSheetId="3" hidden="1">'Legal and Professional Fees'!$B$6</definedName>
    <definedName name="QB_ROW_19311" localSheetId="2" hidden="1">'Actual vs. Budget'!$B$36</definedName>
    <definedName name="QB_ROW_19311" localSheetId="1" hidden="1">'Income Statement'!$B$38</definedName>
    <definedName name="QB_ROW_19311" localSheetId="3" hidden="1">'Legal and Professional Fees'!$B$20</definedName>
    <definedName name="QB_ROW_19340" localSheetId="0" hidden="1">'Balance Sheet'!$E$52</definedName>
    <definedName name="QB_ROW_194230" localSheetId="0" hidden="1">'Balance Sheet'!$D$59</definedName>
    <definedName name="QB_ROW_1990010" localSheetId="4" hidden="1">'Over 90 Days Past Due'!$B$5</definedName>
    <definedName name="QB_ROW_1990310" localSheetId="4" hidden="1">'Over 90 Days Past Due'!$B$7</definedName>
    <definedName name="QB_ROW_199240" localSheetId="0" hidden="1">'Balance Sheet'!$E$47</definedName>
    <definedName name="QB_ROW_20031" localSheetId="2" hidden="1">'Actual vs. Budget'!$D$7</definedName>
    <definedName name="QB_ROW_20031" localSheetId="1" hidden="1">'Income Statement'!$D$7</definedName>
    <definedName name="QB_ROW_2021" localSheetId="0" hidden="1">'Balance Sheet'!$C$8</definedName>
    <definedName name="QB_ROW_20331" localSheetId="2" hidden="1">'Actual vs. Budget'!$D$12</definedName>
    <definedName name="QB_ROW_20331" localSheetId="1" hidden="1">'Income Statement'!$D$13</definedName>
    <definedName name="QB_ROW_21031" localSheetId="2" hidden="1">'Actual vs. Budget'!$D$14</definedName>
    <definedName name="QB_ROW_21031" localSheetId="1" hidden="1">'Income Statement'!$D$15</definedName>
    <definedName name="QB_ROW_21031" localSheetId="3" hidden="1">'Legal and Professional Fees'!$D$7</definedName>
    <definedName name="QB_ROW_21331" localSheetId="2" hidden="1">'Actual vs. Budget'!$D$35</definedName>
    <definedName name="QB_ROW_21331" localSheetId="1" hidden="1">'Income Statement'!$D$37</definedName>
    <definedName name="QB_ROW_21331" localSheetId="3" hidden="1">'Legal and Professional Fees'!$D$19</definedName>
    <definedName name="QB_ROW_22011" localSheetId="2" hidden="1">'Actual vs. Budget'!$B$37</definedName>
    <definedName name="QB_ROW_22011" localSheetId="1" hidden="1">'Income Statement'!$B$39</definedName>
    <definedName name="QB_ROW_22311" localSheetId="2" hidden="1">'Actual vs. Budget'!$B$44</definedName>
    <definedName name="QB_ROW_22311" localSheetId="1" hidden="1">'Income Statement'!$B$46</definedName>
    <definedName name="QB_ROW_224340" localSheetId="2" hidden="1">'Actual vs. Budget'!$E$18</definedName>
    <definedName name="QB_ROW_224340" localSheetId="1" hidden="1">'Income Statement'!$E$20</definedName>
    <definedName name="QB_ROW_227250" localSheetId="3" hidden="1">'Legal and Professional Fees'!$F$16</definedName>
    <definedName name="QB_ROW_228240" localSheetId="0" hidden="1">'Balance Sheet'!$E$46</definedName>
    <definedName name="QB_ROW_23021" localSheetId="2" hidden="1">'Actual vs. Budget'!$C$38</definedName>
    <definedName name="QB_ROW_23021" localSheetId="1" hidden="1">'Income Statement'!$C$40</definedName>
    <definedName name="QB_ROW_2321" localSheetId="0" hidden="1">'Balance Sheet'!$C$14</definedName>
    <definedName name="QB_ROW_232330" localSheetId="0" hidden="1">'Balance Sheet'!$D$12</definedName>
    <definedName name="QB_ROW_23321" localSheetId="2" hidden="1">'Actual vs. Budget'!$C$43</definedName>
    <definedName name="QB_ROW_23321" localSheetId="1" hidden="1">'Income Statement'!$C$45</definedName>
    <definedName name="QB_ROW_233240" localSheetId="0" hidden="1">'Balance Sheet'!$E$45</definedName>
    <definedName name="QB_ROW_234240" localSheetId="2" hidden="1">'Actual vs. Budget'!$E$33</definedName>
    <definedName name="QB_ROW_234240" localSheetId="1" hidden="1">'Income Statement'!$E$35</definedName>
    <definedName name="QB_ROW_235240" localSheetId="2" hidden="1">'Actual vs. Budget'!$E$17</definedName>
    <definedName name="QB_ROW_235240" localSheetId="1" hidden="1">'Income Statement'!$E$18</definedName>
    <definedName name="QB_ROW_237240" localSheetId="2" hidden="1">'Actual vs. Budget'!$E$16</definedName>
    <definedName name="QB_ROW_237240" localSheetId="1" hidden="1">'Income Statement'!$E$17</definedName>
    <definedName name="QB_ROW_246230" localSheetId="2" hidden="1">'Actual vs. Budget'!$D$39</definedName>
    <definedName name="QB_ROW_246230" localSheetId="1" hidden="1">'Income Statement'!$D$41</definedName>
    <definedName name="QB_ROW_261240" localSheetId="2" hidden="1">'Actual vs. Budget'!$E$32</definedName>
    <definedName name="QB_ROW_261240" localSheetId="1" hidden="1">'Income Statement'!$E$34</definedName>
    <definedName name="QB_ROW_264240" localSheetId="1" hidden="1">'Income Statement'!$E$12</definedName>
    <definedName name="QB_ROW_270230" localSheetId="0" hidden="1">'Balance Sheet'!$D$9</definedName>
    <definedName name="QB_ROW_282240" localSheetId="0" hidden="1">'Balance Sheet'!$E$42</definedName>
    <definedName name="QB_ROW_283330" localSheetId="0" hidden="1">'Balance Sheet'!$D$22</definedName>
    <definedName name="QB_ROW_289230" localSheetId="0" hidden="1">'Balance Sheet'!$D$10</definedName>
    <definedName name="QB_ROW_301" localSheetId="0" hidden="1">'Balance Sheet'!$A$33</definedName>
    <definedName name="QB_ROW_3021" localSheetId="0" hidden="1">'Balance Sheet'!$C$15</definedName>
    <definedName name="QB_ROW_302340" localSheetId="2" hidden="1">'Actual vs. Budget'!$E$10</definedName>
    <definedName name="QB_ROW_302340" localSheetId="1" hidden="1">'Income Statement'!$E$10</definedName>
    <definedName name="QB_ROW_303340" localSheetId="2" hidden="1">'Actual vs. Budget'!$E$22</definedName>
    <definedName name="QB_ROW_303340" localSheetId="1" hidden="1">'Income Statement'!$E$24</definedName>
    <definedName name="QB_ROW_305240" localSheetId="1" hidden="1">'Income Statement'!$E$19</definedName>
    <definedName name="QB_ROW_310230" localSheetId="0" hidden="1">'Balance Sheet'!$D$11</definedName>
    <definedName name="QB_ROW_31301" localSheetId="4" hidden="1">'Over 90 Days Past Due'!$A$8</definedName>
    <definedName name="QB_ROW_317250" localSheetId="3" hidden="1">'Legal and Professional Fees'!$F$17</definedName>
    <definedName name="QB_ROW_320240" localSheetId="0" hidden="1">'Balance Sheet'!$E$54</definedName>
    <definedName name="QB_ROW_323240" localSheetId="2" hidden="1">'Actual vs. Budget'!$E$30</definedName>
    <definedName name="QB_ROW_323240" localSheetId="1" hidden="1">'Income Statement'!$E$32</definedName>
    <definedName name="QB_ROW_3240" localSheetId="2" hidden="1">'Actual vs. Budget'!$E$31</definedName>
    <definedName name="QB_ROW_3240" localSheetId="1" hidden="1">'Income Statement'!$E$33</definedName>
    <definedName name="QB_ROW_3321" localSheetId="0" hidden="1">'Balance Sheet'!$C$18</definedName>
    <definedName name="QB_ROW_33250" localSheetId="3" hidden="1">'Legal and Professional Fees'!$F$15</definedName>
    <definedName name="QB_ROW_35240" localSheetId="2" hidden="1">'Actual vs. Budget'!$E$29</definedName>
    <definedName name="QB_ROW_35240" localSheetId="1" hidden="1">'Income Statement'!$E$31</definedName>
    <definedName name="QB_ROW_38240" localSheetId="2" hidden="1">'Actual vs. Budget'!$E$28</definedName>
    <definedName name="QB_ROW_38240" localSheetId="1" hidden="1">'Income Statement'!$E$30</definedName>
    <definedName name="QB_ROW_4021" localSheetId="0" hidden="1">'Balance Sheet'!$C$19</definedName>
    <definedName name="QB_ROW_42240" localSheetId="2" hidden="1">'Actual vs. Budget'!$E$24</definedName>
    <definedName name="QB_ROW_42240" localSheetId="1" hidden="1">'Income Statement'!$E$26</definedName>
    <definedName name="QB_ROW_4321" localSheetId="0" hidden="1">'Balance Sheet'!$C$23</definedName>
    <definedName name="QB_ROW_5011" localSheetId="0" hidden="1">'Balance Sheet'!$B$25</definedName>
    <definedName name="QB_ROW_5311" localSheetId="0" hidden="1">'Balance Sheet'!$B$28</definedName>
    <definedName name="QB_ROW_57240" localSheetId="2" hidden="1">'Actual vs. Budget'!$E$27</definedName>
    <definedName name="QB_ROW_57240" localSheetId="1" hidden="1">'Income Statement'!$E$29</definedName>
    <definedName name="QB_ROW_59250" localSheetId="3" hidden="1">'Legal and Professional Fees'!$F$9</definedName>
    <definedName name="QB_ROW_6011" localSheetId="0" hidden="1">'Balance Sheet'!$B$29</definedName>
    <definedName name="QB_ROW_6311" localSheetId="0" hidden="1">'Balance Sheet'!$B$32</definedName>
    <definedName name="QB_ROW_63230" localSheetId="0" hidden="1">'Balance Sheet'!$D$21</definedName>
    <definedName name="QB_ROW_64250" localSheetId="3" hidden="1">'Legal and Professional Fees'!$F$10</definedName>
    <definedName name="QB_ROW_65050" localSheetId="3" hidden="1">'Legal and Professional Fees'!$F$11</definedName>
    <definedName name="QB_ROW_65260" localSheetId="3" hidden="1">'Legal and Professional Fees'!$G$13</definedName>
    <definedName name="QB_ROW_65350" localSheetId="3" hidden="1">'Legal and Professional Fees'!$F$14</definedName>
    <definedName name="QB_ROW_67240" localSheetId="2" hidden="1">'Actual vs. Budget'!$E$26</definedName>
    <definedName name="QB_ROW_67240" localSheetId="1" hidden="1">'Income Statement'!$E$28</definedName>
    <definedName name="QB_ROW_7001" localSheetId="0" hidden="1">'Balance Sheet'!$A$34</definedName>
    <definedName name="QB_ROW_70240" localSheetId="2" hidden="1">'Actual vs. Budget'!$E$15</definedName>
    <definedName name="QB_ROW_70240" localSheetId="1" hidden="1">'Income Statement'!$E$16</definedName>
    <definedName name="QB_ROW_72340" localSheetId="2" hidden="1">'Actual vs. Budget'!$E$11</definedName>
    <definedName name="QB_ROW_72340" localSheetId="1" hidden="1">'Income Statement'!$E$11</definedName>
    <definedName name="QB_ROW_7301" localSheetId="0" hidden="1">'Balance Sheet'!$A$69</definedName>
    <definedName name="QB_ROW_74240" localSheetId="0" hidden="1">'Balance Sheet'!$E$50</definedName>
    <definedName name="QB_ROW_76240" localSheetId="0" hidden="1">'Balance Sheet'!$E$53</definedName>
    <definedName name="QB_ROW_79240" localSheetId="0" hidden="1">'Balance Sheet'!$E$49</definedName>
    <definedName name="QB_ROW_8011" localSheetId="0" hidden="1">'Balance Sheet'!$B$35</definedName>
    <definedName name="QB_ROW_80240" localSheetId="0" hidden="1">'Balance Sheet'!$E$39</definedName>
    <definedName name="QB_ROW_8311" localSheetId="0" hidden="1">'Balance Sheet'!$B$62</definedName>
    <definedName name="QB_ROW_83240" localSheetId="0" hidden="1">'Balance Sheet'!$E$55</definedName>
    <definedName name="QB_ROW_8330" localSheetId="0" hidden="1">'Balance Sheet'!$D$20</definedName>
    <definedName name="QB_ROW_84230" localSheetId="0" hidden="1">'Balance Sheet'!$D$60</definedName>
    <definedName name="QB_ROW_86240" localSheetId="2" hidden="1">'Actual vs. Budget'!$E$34</definedName>
    <definedName name="QB_ROW_86240" localSheetId="1" hidden="1">'Income Statement'!$E$36</definedName>
    <definedName name="QB_ROW_86321" localSheetId="2" hidden="1">'Actual vs. Budget'!$C$13</definedName>
    <definedName name="QB_ROW_86321" localSheetId="1" hidden="1">'Income Statement'!$C$14</definedName>
    <definedName name="QB_ROW_9021" localSheetId="0" hidden="1">'Balance Sheet'!$C$36</definedName>
    <definedName name="QB_ROW_9321" localSheetId="0" hidden="1">'Balance Sheet'!$C$57</definedName>
    <definedName name="QB_ROW_95260" localSheetId="3" hidden="1">'Legal and Professional Fees'!$G$12</definedName>
    <definedName name="QB_SUBTITLE_3" localSheetId="2" hidden="1">'Actual vs. Budget'!$A$3</definedName>
    <definedName name="QB_SUBTITLE_3" localSheetId="0" hidden="1">'Balance Sheet'!$A$3</definedName>
    <definedName name="QB_SUBTITLE_3" localSheetId="1" hidden="1">'Income Statement'!$A$3</definedName>
    <definedName name="QB_SUBTITLE_3" localSheetId="3" hidden="1">'Legal and Professional Fees'!$A$3</definedName>
    <definedName name="QB_SUBTITLE_3" localSheetId="4" hidden="1">'Over 90 Days Past Due'!$A$3</definedName>
    <definedName name="QB_TIME_5" localSheetId="2" hidden="1">'Actual vs. Budget'!$L$1</definedName>
    <definedName name="QB_TIME_5" localSheetId="0" hidden="1">'Balance Sheet'!#REF!</definedName>
    <definedName name="QB_TIME_5" localSheetId="1" hidden="1">'Income Statement'!$L$1</definedName>
    <definedName name="QB_TIME_5" localSheetId="3" hidden="1">'Legal and Professional Fees'!$N$1</definedName>
    <definedName name="QB_TIME_5" localSheetId="4" hidden="1">'Over 90 Days Past Due'!$O$1</definedName>
    <definedName name="QB_TITLE_2" localSheetId="2" hidden="1">'Actual vs. Budget'!$A$2</definedName>
    <definedName name="QB_TITLE_2" localSheetId="0" hidden="1">'Balance Sheet'!$A$2</definedName>
    <definedName name="QB_TITLE_2" localSheetId="1" hidden="1">'Income Statement'!$A$2</definedName>
    <definedName name="QB_TITLE_2" localSheetId="3" hidden="1">'Legal and Professional Fees'!$A$2</definedName>
    <definedName name="QB_TITLE_2" localSheetId="4" hidden="1">'Over 90 Days Past Due'!$A$2</definedName>
    <definedName name="QBCANSUPPORTUPDATE" localSheetId="2">TRUE</definedName>
    <definedName name="QBCANSUPPORTUPDATE" localSheetId="0">TRUE</definedName>
    <definedName name="QBCANSUPPORTUPDATE" localSheetId="1">TRUE</definedName>
    <definedName name="QBCANSUPPORTUPDATE" localSheetId="3">TRUE</definedName>
    <definedName name="QBCANSUPPORTUPDATE" localSheetId="4">TRUE</definedName>
    <definedName name="QBCOMPANYFILENAME" localSheetId="2">"P:\PThompson\QuickBooks\Ohio Provider Resource Association062211-1.QBW"</definedName>
    <definedName name="QBCOMPANYFILENAME" localSheetId="0">"P:\PThompson\QuickBooks\Ohio Provider Resource Association062211-1.QBW"</definedName>
    <definedName name="QBCOMPANYFILENAME" localSheetId="1">"P:\PThompson\QuickBooks\Ohio Provider Resource Association062211-1.QBW"</definedName>
    <definedName name="QBCOMPANYFILENAME" localSheetId="3">"P:\PThompson\QuickBooks\Ohio Provider Resource Association062211-1.QBW"</definedName>
    <definedName name="QBCOMPANYFILENAME" localSheetId="4">"P:\PThompson\QuickBooks\Ohio Provider Resource Association062211-1.QBW"</definedName>
    <definedName name="QBENDDATE" localSheetId="2">20140831</definedName>
    <definedName name="QBENDDATE" localSheetId="0">20140831</definedName>
    <definedName name="QBENDDATE" localSheetId="1">20140831</definedName>
    <definedName name="QBENDDATE" localSheetId="3">20140831</definedName>
    <definedName name="QBENDDATE" localSheetId="4">20140731</definedName>
    <definedName name="QBHEADERSONSCREEN" localSheetId="2">TRUE</definedName>
    <definedName name="QBHEADERSONSCREEN" localSheetId="0">TRUE</definedName>
    <definedName name="QBHEADERSONSCREEN" localSheetId="1">TRUE</definedName>
    <definedName name="QBHEADERSONSCREEN" localSheetId="3">TRUE</definedName>
    <definedName name="QBHEADERSONSCREEN" localSheetId="4">TRUE</definedName>
    <definedName name="QBMETADATASIZE" localSheetId="2">5809</definedName>
    <definedName name="QBMETADATASIZE" localSheetId="0">5809</definedName>
    <definedName name="QBMETADATASIZE" localSheetId="1">5809</definedName>
    <definedName name="QBMETADATASIZE" localSheetId="3">5845</definedName>
    <definedName name="QBMETADATASIZE" localSheetId="4">7339</definedName>
    <definedName name="QBPRESERVECOLOR" localSheetId="2">TRUE</definedName>
    <definedName name="QBPRESERVECOLOR" localSheetId="0">TRUE</definedName>
    <definedName name="QBPRESERVECOLOR" localSheetId="1">TRUE</definedName>
    <definedName name="QBPRESERVECOLOR" localSheetId="3">TRUE</definedName>
    <definedName name="QBPRESERVECOLOR" localSheetId="4">TRUE</definedName>
    <definedName name="QBPRESERVEFONT" localSheetId="2">TRUE</definedName>
    <definedName name="QBPRESERVEFONT" localSheetId="0">TRUE</definedName>
    <definedName name="QBPRESERVEFONT" localSheetId="1">TRUE</definedName>
    <definedName name="QBPRESERVEFONT" localSheetId="3">TRUE</definedName>
    <definedName name="QBPRESERVEFONT" localSheetId="4">TRUE</definedName>
    <definedName name="QBPRESERVEROWHEIGHT" localSheetId="2">TRUE</definedName>
    <definedName name="QBPRESERVEROWHEIGHT" localSheetId="0">TRUE</definedName>
    <definedName name="QBPRESERVEROWHEIGHT" localSheetId="1">TRUE</definedName>
    <definedName name="QBPRESERVEROWHEIGHT" localSheetId="3">TRUE</definedName>
    <definedName name="QBPRESERVEROWHEIGHT" localSheetId="4">TRUE</definedName>
    <definedName name="QBPRESERVESPACE" localSheetId="2">TRUE</definedName>
    <definedName name="QBPRESERVESPACE" localSheetId="0">TRUE</definedName>
    <definedName name="QBPRESERVESPACE" localSheetId="1">TRUE</definedName>
    <definedName name="QBPRESERVESPACE" localSheetId="3">TRUE</definedName>
    <definedName name="QBPRESERVESPACE" localSheetId="4">TRUE</definedName>
    <definedName name="QBREPORTCOLAXIS" localSheetId="2">0</definedName>
    <definedName name="QBREPORTCOLAXIS" localSheetId="0">0</definedName>
    <definedName name="QBREPORTCOLAXIS" localSheetId="1">0</definedName>
    <definedName name="QBREPORTCOLAXIS" localSheetId="3">0</definedName>
    <definedName name="QBREPORTCOLAXIS" localSheetId="4">0</definedName>
    <definedName name="QBREPORTCOMPANYID" localSheetId="2">"11af21cfb05c45138d4b2c79559082c1"</definedName>
    <definedName name="QBREPORTCOMPANYID" localSheetId="0">"11af21cfb05c45138d4b2c79559082c1"</definedName>
    <definedName name="QBREPORTCOMPANYID" localSheetId="1">"11af21cfb05c45138d4b2c79559082c1"</definedName>
    <definedName name="QBREPORTCOMPANYID" localSheetId="3">"11af21cfb05c45138d4b2c79559082c1"</definedName>
    <definedName name="QBREPORTCOMPANYID" localSheetId="4">"11af21cfb05c45138d4b2c79559082c1"</definedName>
    <definedName name="QBREPORTCOMPARECOL_ANNUALBUDGET" localSheetId="2">FALSE</definedName>
    <definedName name="QBREPORTCOMPARECOL_ANNUALBUDGET" localSheetId="0">FALSE</definedName>
    <definedName name="QBREPORTCOMPARECOL_ANNUALBUDGET" localSheetId="1">FALSE</definedName>
    <definedName name="QBREPORTCOMPARECOL_ANNUALBUDGET" localSheetId="3">FALSE</definedName>
    <definedName name="QBREPORTCOMPARECOL_ANNUALBUDGET" localSheetId="4">FALSE</definedName>
    <definedName name="QBREPORTCOMPARECOL_AVGCOGS" localSheetId="2">FALSE</definedName>
    <definedName name="QBREPORTCOMPARECOL_AVGCOGS" localSheetId="0">FALSE</definedName>
    <definedName name="QBREPORTCOMPARECOL_AVGCOGS" localSheetId="1">FALSE</definedName>
    <definedName name="QBREPORTCOMPARECOL_AVGCOGS" localSheetId="3">FALSE</definedName>
    <definedName name="QBREPORTCOMPARECOL_AVGCOGS" localSheetId="4">FALSE</definedName>
    <definedName name="QBREPORTCOMPARECOL_AVGPRICE" localSheetId="2">FALSE</definedName>
    <definedName name="QBREPORTCOMPARECOL_AVGPRICE" localSheetId="0">FALSE</definedName>
    <definedName name="QBREPORTCOMPARECOL_AVGPRICE" localSheetId="1">FALSE</definedName>
    <definedName name="QBREPORTCOMPARECOL_AVGPRICE" localSheetId="3">FALSE</definedName>
    <definedName name="QBREPORTCOMPARECOL_AVGPRICE" localSheetId="4">FALSE</definedName>
    <definedName name="QBREPORTCOMPARECOL_BUDDIFF" localSheetId="2">TRUE</definedName>
    <definedName name="QBREPORTCOMPARECOL_BUDDIFF" localSheetId="0">FALSE</definedName>
    <definedName name="QBREPORTCOMPARECOL_BUDDIFF" localSheetId="1">FALSE</definedName>
    <definedName name="QBREPORTCOMPARECOL_BUDDIFF" localSheetId="3">FALSE</definedName>
    <definedName name="QBREPORTCOMPARECOL_BUDDIFF" localSheetId="4">FALSE</definedName>
    <definedName name="QBREPORTCOMPARECOL_BUDGET" localSheetId="2">TRUE</definedName>
    <definedName name="QBREPORTCOMPARECOL_BUDGET" localSheetId="0">FALSE</definedName>
    <definedName name="QBREPORTCOMPARECOL_BUDGET" localSheetId="1">FALSE</definedName>
    <definedName name="QBREPORTCOMPARECOL_BUDGET" localSheetId="3">FALSE</definedName>
    <definedName name="QBREPORTCOMPARECOL_BUDGET" localSheetId="4">FALSE</definedName>
    <definedName name="QBREPORTCOMPARECOL_BUDPCT" localSheetId="2">TRUE</definedName>
    <definedName name="QBREPORTCOMPARECOL_BUDPCT" localSheetId="0">FALSE</definedName>
    <definedName name="QBREPORTCOMPARECOL_BUDPCT" localSheetId="1">FALSE</definedName>
    <definedName name="QBREPORTCOMPARECOL_BUDPCT" localSheetId="3">FALSE</definedName>
    <definedName name="QBREPORTCOMPARECOL_BUDPCT" localSheetId="4">FALSE</definedName>
    <definedName name="QBREPORTCOMPARECOL_COGS" localSheetId="2">FALSE</definedName>
    <definedName name="QBREPORTCOMPARECOL_COGS" localSheetId="0">FALSE</definedName>
    <definedName name="QBREPORTCOMPARECOL_COGS" localSheetId="1">FALSE</definedName>
    <definedName name="QBREPORTCOMPARECOL_COGS" localSheetId="3">FALSE</definedName>
    <definedName name="QBREPORTCOMPARECOL_COGS" localSheetId="4">FALSE</definedName>
    <definedName name="QBREPORTCOMPARECOL_EXCLUDEAMOUNT" localSheetId="2">FALSE</definedName>
    <definedName name="QBREPORTCOMPARECOL_EXCLUDEAMOUNT" localSheetId="0">FALSE</definedName>
    <definedName name="QBREPORTCOMPARECOL_EXCLUDEAMOUNT" localSheetId="1">FALSE</definedName>
    <definedName name="QBREPORTCOMPARECOL_EXCLUDEAMOUNT" localSheetId="3">FALSE</definedName>
    <definedName name="QBREPORTCOMPARECOL_EXCLUDEAMOUNT" localSheetId="4">FALSE</definedName>
    <definedName name="QBREPORTCOMPARECOL_EXCLUDECURPERIOD" localSheetId="2">FALSE</definedName>
    <definedName name="QBREPORTCOMPARECOL_EXCLUDECURPERIOD" localSheetId="0">FALSE</definedName>
    <definedName name="QBREPORTCOMPARECOL_EXCLUDECURPERIOD" localSheetId="1">FALSE</definedName>
    <definedName name="QBREPORTCOMPARECOL_EXCLUDECURPERIOD" localSheetId="3">FALSE</definedName>
    <definedName name="QBREPORTCOMPARECOL_EXCLUDECURPERIOD" localSheetId="4">FALSE</definedName>
    <definedName name="QBREPORTCOMPARECOL_FORECAST" localSheetId="2">FALSE</definedName>
    <definedName name="QBREPORTCOMPARECOL_FORECAST" localSheetId="0">FALSE</definedName>
    <definedName name="QBREPORTCOMPARECOL_FORECAST" localSheetId="1">FALSE</definedName>
    <definedName name="QBREPORTCOMPARECOL_FORECAST" localSheetId="3">FALSE</definedName>
    <definedName name="QBREPORTCOMPARECOL_FORECAST" localSheetId="4">FALSE</definedName>
    <definedName name="QBREPORTCOMPARECOL_GROSSMARGIN" localSheetId="2">FALSE</definedName>
    <definedName name="QBREPORTCOMPARECOL_GROSSMARGIN" localSheetId="0">FALSE</definedName>
    <definedName name="QBREPORTCOMPARECOL_GROSSMARGIN" localSheetId="1">FALSE</definedName>
    <definedName name="QBREPORTCOMPARECOL_GROSSMARGIN" localSheetId="3">FALSE</definedName>
    <definedName name="QBREPORTCOMPARECOL_GROSSMARGIN" localSheetId="4">FALSE</definedName>
    <definedName name="QBREPORTCOMPARECOL_GROSSMARGINPCT" localSheetId="2">FALSE</definedName>
    <definedName name="QBREPORTCOMPARECOL_GROSSMARGINPCT" localSheetId="0">FALSE</definedName>
    <definedName name="QBREPORTCOMPARECOL_GROSSMARGINPCT" localSheetId="1">FALSE</definedName>
    <definedName name="QBREPORTCOMPARECOL_GROSSMARGINPCT" localSheetId="3">FALSE</definedName>
    <definedName name="QBREPORTCOMPARECOL_GROSSMARGINPCT" localSheetId="4">FALSE</definedName>
    <definedName name="QBREPORTCOMPARECOL_HOURS" localSheetId="2">FALSE</definedName>
    <definedName name="QBREPORTCOMPARECOL_HOURS" localSheetId="0">FALSE</definedName>
    <definedName name="QBREPORTCOMPARECOL_HOURS" localSheetId="1">FALSE</definedName>
    <definedName name="QBREPORTCOMPARECOL_HOURS" localSheetId="3">FALSE</definedName>
    <definedName name="QBREPORTCOMPARECOL_HOURS" localSheetId="4">FALSE</definedName>
    <definedName name="QBREPORTCOMPARECOL_PCTCOL" localSheetId="2">FALSE</definedName>
    <definedName name="QBREPORTCOMPARECOL_PCTCOL" localSheetId="0">FALSE</definedName>
    <definedName name="QBREPORTCOMPARECOL_PCTCOL" localSheetId="1">FALSE</definedName>
    <definedName name="QBREPORTCOMPARECOL_PCTCOL" localSheetId="3">FALSE</definedName>
    <definedName name="QBREPORTCOMPARECOL_PCTCOL" localSheetId="4">FALSE</definedName>
    <definedName name="QBREPORTCOMPARECOL_PCTEXPENSE" localSheetId="2">FALSE</definedName>
    <definedName name="QBREPORTCOMPARECOL_PCTEXPENSE" localSheetId="0">FALSE</definedName>
    <definedName name="QBREPORTCOMPARECOL_PCTEXPENSE" localSheetId="1">FALSE</definedName>
    <definedName name="QBREPORTCOMPARECOL_PCTEXPENSE" localSheetId="3">FALSE</definedName>
    <definedName name="QBREPORTCOMPARECOL_PCTEXPENSE" localSheetId="4">FALSE</definedName>
    <definedName name="QBREPORTCOMPARECOL_PCTINCOME" localSheetId="2">FALSE</definedName>
    <definedName name="QBREPORTCOMPARECOL_PCTINCOME" localSheetId="0">FALSE</definedName>
    <definedName name="QBREPORTCOMPARECOL_PCTINCOME" localSheetId="1">FALSE</definedName>
    <definedName name="QBREPORTCOMPARECOL_PCTINCOME" localSheetId="3">FALSE</definedName>
    <definedName name="QBREPORTCOMPARECOL_PCTINCOME" localSheetId="4">FALSE</definedName>
    <definedName name="QBREPORTCOMPARECOL_PCTOFSALES" localSheetId="2">FALSE</definedName>
    <definedName name="QBREPORTCOMPARECOL_PCTOFSALES" localSheetId="0">FALSE</definedName>
    <definedName name="QBREPORTCOMPARECOL_PCTOFSALES" localSheetId="1">FALSE</definedName>
    <definedName name="QBREPORTCOMPARECOL_PCTOFSALES" localSheetId="3">FALSE</definedName>
    <definedName name="QBREPORTCOMPARECOL_PCTOFSALES" localSheetId="4">FALSE</definedName>
    <definedName name="QBREPORTCOMPARECOL_PCTROW" localSheetId="2">FALSE</definedName>
    <definedName name="QBREPORTCOMPARECOL_PCTROW" localSheetId="0">FALSE</definedName>
    <definedName name="QBREPORTCOMPARECOL_PCTROW" localSheetId="1">FALSE</definedName>
    <definedName name="QBREPORTCOMPARECOL_PCTROW" localSheetId="3">FALSE</definedName>
    <definedName name="QBREPORTCOMPARECOL_PCTROW" localSheetId="4">FALSE</definedName>
    <definedName name="QBREPORTCOMPARECOL_PPDIFF" localSheetId="2">FALSE</definedName>
    <definedName name="QBREPORTCOMPARECOL_PPDIFF" localSheetId="0">FALSE</definedName>
    <definedName name="QBREPORTCOMPARECOL_PPDIFF" localSheetId="1">FALSE</definedName>
    <definedName name="QBREPORTCOMPARECOL_PPDIFF" localSheetId="3">FALSE</definedName>
    <definedName name="QBREPORTCOMPARECOL_PPDIFF" localSheetId="4">FALSE</definedName>
    <definedName name="QBREPORTCOMPARECOL_PPPCT" localSheetId="2">FALSE</definedName>
    <definedName name="QBREPORTCOMPARECOL_PPPCT" localSheetId="0">FALSE</definedName>
    <definedName name="QBREPORTCOMPARECOL_PPPCT" localSheetId="1">FALSE</definedName>
    <definedName name="QBREPORTCOMPARECOL_PPPCT" localSheetId="3">FALSE</definedName>
    <definedName name="QBREPORTCOMPARECOL_PPPCT" localSheetId="4">FALSE</definedName>
    <definedName name="QBREPORTCOMPARECOL_PREVPERIOD" localSheetId="2">FALSE</definedName>
    <definedName name="QBREPORTCOMPARECOL_PREVPERIOD" localSheetId="0">FALSE</definedName>
    <definedName name="QBREPORTCOMPARECOL_PREVPERIOD" localSheetId="1">FALSE</definedName>
    <definedName name="QBREPORTCOMPARECOL_PREVPERIOD" localSheetId="3">FALSE</definedName>
    <definedName name="QBREPORTCOMPARECOL_PREVPERIOD" localSheetId="4">FALSE</definedName>
    <definedName name="QBREPORTCOMPARECOL_PREVYEAR" localSheetId="2">FALSE</definedName>
    <definedName name="QBREPORTCOMPARECOL_PREVYEAR" localSheetId="0">TRUE</definedName>
    <definedName name="QBREPORTCOMPARECOL_PREVYEAR" localSheetId="1">TRUE</definedName>
    <definedName name="QBREPORTCOMPARECOL_PREVYEAR" localSheetId="3">TRUE</definedName>
    <definedName name="QBREPORTCOMPARECOL_PREVYEAR" localSheetId="4">FALSE</definedName>
    <definedName name="QBREPORTCOMPARECOL_PYDIFF" localSheetId="2">FALSE</definedName>
    <definedName name="QBREPORTCOMPARECOL_PYDIFF" localSheetId="0">FALSE</definedName>
    <definedName name="QBREPORTCOMPARECOL_PYDIFF" localSheetId="1">TRUE</definedName>
    <definedName name="QBREPORTCOMPARECOL_PYDIFF" localSheetId="3">TRUE</definedName>
    <definedName name="QBREPORTCOMPARECOL_PYDIFF" localSheetId="4">FALSE</definedName>
    <definedName name="QBREPORTCOMPARECOL_PYPCT" localSheetId="2">FALSE</definedName>
    <definedName name="QBREPORTCOMPARECOL_PYPCT" localSheetId="0">FALSE</definedName>
    <definedName name="QBREPORTCOMPARECOL_PYPCT" localSheetId="1">TRUE</definedName>
    <definedName name="QBREPORTCOMPARECOL_PYPCT" localSheetId="3">TRUE</definedName>
    <definedName name="QBREPORTCOMPARECOL_PYPCT" localSheetId="4">FALSE</definedName>
    <definedName name="QBREPORTCOMPARECOL_QTY" localSheetId="2">FALSE</definedName>
    <definedName name="QBREPORTCOMPARECOL_QTY" localSheetId="0">FALSE</definedName>
    <definedName name="QBREPORTCOMPARECOL_QTY" localSheetId="1">FALSE</definedName>
    <definedName name="QBREPORTCOMPARECOL_QTY" localSheetId="3">FALSE</definedName>
    <definedName name="QBREPORTCOMPARECOL_QTY" localSheetId="4">FALSE</definedName>
    <definedName name="QBREPORTCOMPARECOL_RATE" localSheetId="2">FALSE</definedName>
    <definedName name="QBREPORTCOMPARECOL_RATE" localSheetId="0">FALSE</definedName>
    <definedName name="QBREPORTCOMPARECOL_RATE" localSheetId="1">FALSE</definedName>
    <definedName name="QBREPORTCOMPARECOL_RATE" localSheetId="3">FALSE</definedName>
    <definedName name="QBREPORTCOMPARECOL_RATE" localSheetId="4">FALSE</definedName>
    <definedName name="QBREPORTCOMPARECOL_TRIPBILLEDMILES" localSheetId="2">FALSE</definedName>
    <definedName name="QBREPORTCOMPARECOL_TRIPBILLEDMILES" localSheetId="0">FALSE</definedName>
    <definedName name="QBREPORTCOMPARECOL_TRIPBILLEDMILES" localSheetId="1">FALSE</definedName>
    <definedName name="QBREPORTCOMPARECOL_TRIPBILLEDMILES" localSheetId="3">FALSE</definedName>
    <definedName name="QBREPORTCOMPARECOL_TRIPBILLEDMILES" localSheetId="4">FALSE</definedName>
    <definedName name="QBREPORTCOMPARECOL_TRIPBILLINGAMOUNT" localSheetId="2">FALSE</definedName>
    <definedName name="QBREPORTCOMPARECOL_TRIPBILLINGAMOUNT" localSheetId="0">FALSE</definedName>
    <definedName name="QBREPORTCOMPARECOL_TRIPBILLINGAMOUNT" localSheetId="1">FALSE</definedName>
    <definedName name="QBREPORTCOMPARECOL_TRIPBILLINGAMOUNT" localSheetId="3">FALSE</definedName>
    <definedName name="QBREPORTCOMPARECOL_TRIPBILLINGAMOUNT" localSheetId="4">FALSE</definedName>
    <definedName name="QBREPORTCOMPARECOL_TRIPMILES" localSheetId="2">FALSE</definedName>
    <definedName name="QBREPORTCOMPARECOL_TRIPMILES" localSheetId="0">FALSE</definedName>
    <definedName name="QBREPORTCOMPARECOL_TRIPMILES" localSheetId="1">FALSE</definedName>
    <definedName name="QBREPORTCOMPARECOL_TRIPMILES" localSheetId="3">FALSE</definedName>
    <definedName name="QBREPORTCOMPARECOL_TRIPMILES" localSheetId="4">FALSE</definedName>
    <definedName name="QBREPORTCOMPARECOL_TRIPNOTBILLABLEMILES" localSheetId="2">FALSE</definedName>
    <definedName name="QBREPORTCOMPARECOL_TRIPNOTBILLABLEMILES" localSheetId="0">FALSE</definedName>
    <definedName name="QBREPORTCOMPARECOL_TRIPNOTBILLABLEMILES" localSheetId="1">FALSE</definedName>
    <definedName name="QBREPORTCOMPARECOL_TRIPNOTBILLABLEMILES" localSheetId="3">FALSE</definedName>
    <definedName name="QBREPORTCOMPARECOL_TRIPNOTBILLABLEMILES" localSheetId="4">FALSE</definedName>
    <definedName name="QBREPORTCOMPARECOL_TRIPTAXDEDUCTIBLEAMOUNT" localSheetId="2">FALSE</definedName>
    <definedName name="QBREPORTCOMPARECOL_TRIPTAXDEDUCTIBLEAMOUNT" localSheetId="0">FALSE</definedName>
    <definedName name="QBREPORTCOMPARECOL_TRIPTAXDEDUCTIBLEAMOUNT" localSheetId="1">FALSE</definedName>
    <definedName name="QBREPORTCOMPARECOL_TRIPTAXDEDUCTIBLEAMOUNT" localSheetId="3">FALSE</definedName>
    <definedName name="QBREPORTCOMPARECOL_TRIPTAXDEDUCTIBLEAMOUNT" localSheetId="4">FALSE</definedName>
    <definedName name="QBREPORTCOMPARECOL_TRIPUNBILLEDMILES" localSheetId="2">FALSE</definedName>
    <definedName name="QBREPORTCOMPARECOL_TRIPUNBILLEDMILES" localSheetId="0">FALSE</definedName>
    <definedName name="QBREPORTCOMPARECOL_TRIPUNBILLEDMILES" localSheetId="1">FALSE</definedName>
    <definedName name="QBREPORTCOMPARECOL_TRIPUNBILLEDMILES" localSheetId="3">FALSE</definedName>
    <definedName name="QBREPORTCOMPARECOL_TRIPUNBILLEDMILES" localSheetId="4">FALSE</definedName>
    <definedName name="QBREPORTCOMPARECOL_YTD" localSheetId="2">FALSE</definedName>
    <definedName name="QBREPORTCOMPARECOL_YTD" localSheetId="0">FALSE</definedName>
    <definedName name="QBREPORTCOMPARECOL_YTD" localSheetId="1">FALSE</definedName>
    <definedName name="QBREPORTCOMPARECOL_YTD" localSheetId="3">FALSE</definedName>
    <definedName name="QBREPORTCOMPARECOL_YTD" localSheetId="4">FALSE</definedName>
    <definedName name="QBREPORTCOMPARECOL_YTDBUDGET" localSheetId="2">FALSE</definedName>
    <definedName name="QBREPORTCOMPARECOL_YTDBUDGET" localSheetId="0">FALSE</definedName>
    <definedName name="QBREPORTCOMPARECOL_YTDBUDGET" localSheetId="1">FALSE</definedName>
    <definedName name="QBREPORTCOMPARECOL_YTDBUDGET" localSheetId="3">FALSE</definedName>
    <definedName name="QBREPORTCOMPARECOL_YTDBUDGET" localSheetId="4">FALSE</definedName>
    <definedName name="QBREPORTCOMPARECOL_YTDPCT" localSheetId="2">FALSE</definedName>
    <definedName name="QBREPORTCOMPARECOL_YTDPCT" localSheetId="0">FALSE</definedName>
    <definedName name="QBREPORTCOMPARECOL_YTDPCT" localSheetId="1">FALSE</definedName>
    <definedName name="QBREPORTCOMPARECOL_YTDPCT" localSheetId="3">FALSE</definedName>
    <definedName name="QBREPORTCOMPARECOL_YTDPCT" localSheetId="4">FALSE</definedName>
    <definedName name="QBREPORTROWAXIS" localSheetId="2">11</definedName>
    <definedName name="QBREPORTROWAXIS" localSheetId="0">9</definedName>
    <definedName name="QBREPORTROWAXIS" localSheetId="1">11</definedName>
    <definedName name="QBREPORTROWAXIS" localSheetId="3">11</definedName>
    <definedName name="QBREPORTROWAXIS" localSheetId="4">43</definedName>
    <definedName name="QBREPORTSUBCOLAXIS" localSheetId="2">24</definedName>
    <definedName name="QBREPORTSUBCOLAXIS" localSheetId="0">24</definedName>
    <definedName name="QBREPORTSUBCOLAXIS" localSheetId="1">24</definedName>
    <definedName name="QBREPORTSUBCOLAXIS" localSheetId="3">24</definedName>
    <definedName name="QBREPORTSUBCOLAXIS" localSheetId="4">0</definedName>
    <definedName name="QBREPORTTYPE" localSheetId="2">288</definedName>
    <definedName name="QBREPORTTYPE" localSheetId="0">5</definedName>
    <definedName name="QBREPORTTYPE" localSheetId="1">0</definedName>
    <definedName name="QBREPORTTYPE" localSheetId="3">0</definedName>
    <definedName name="QBREPORTTYPE" localSheetId="4">45</definedName>
    <definedName name="QBROWHEADERS" localSheetId="2">5</definedName>
    <definedName name="QBROWHEADERS" localSheetId="0">5</definedName>
    <definedName name="QBROWHEADERS" localSheetId="1">5</definedName>
    <definedName name="QBROWHEADERS" localSheetId="3">7</definedName>
    <definedName name="QBROWHEADERS" localSheetId="4">2</definedName>
    <definedName name="QBSTARTDATE" localSheetId="2">20140101</definedName>
    <definedName name="QBSTARTDATE" localSheetId="0">20140801</definedName>
    <definedName name="QBSTARTDATE" localSheetId="1">20140101</definedName>
    <definedName name="QBSTARTDATE" localSheetId="3">20140101</definedName>
    <definedName name="QBSTARTDATE" localSheetId="4">20140731</definedName>
  </definedNames>
  <calcPr calcId="152511" concurrentCalc="0"/>
</workbook>
</file>

<file path=xl/calcChain.xml><?xml version="1.0" encoding="utf-8"?>
<calcChain xmlns="http://schemas.openxmlformats.org/spreadsheetml/2006/main">
  <c r="O8" i="38" l="1"/>
  <c r="J30" i="42"/>
  <c r="L45" i="42"/>
  <c r="J45" i="42"/>
  <c r="H45" i="42"/>
  <c r="F45" i="42"/>
  <c r="L44" i="42"/>
  <c r="J44" i="42"/>
  <c r="H44" i="42"/>
  <c r="F44" i="42"/>
  <c r="L43" i="42"/>
  <c r="J43" i="42"/>
  <c r="H43" i="42"/>
  <c r="F43" i="42"/>
  <c r="L42" i="42"/>
  <c r="J42" i="42"/>
  <c r="L41" i="42"/>
  <c r="J41" i="42"/>
  <c r="L40" i="42"/>
  <c r="J40" i="42"/>
  <c r="L36" i="42"/>
  <c r="J36" i="42"/>
  <c r="H36" i="42"/>
  <c r="F36" i="42"/>
  <c r="L35" i="42"/>
  <c r="J35" i="42"/>
  <c r="H35" i="42"/>
  <c r="F35" i="42"/>
  <c r="L34" i="42"/>
  <c r="J34" i="42"/>
  <c r="L33" i="42"/>
  <c r="J33" i="42"/>
  <c r="L31" i="42"/>
  <c r="J31" i="42"/>
  <c r="L29" i="42"/>
  <c r="J29" i="42"/>
  <c r="L28" i="42"/>
  <c r="J28" i="42"/>
  <c r="L27" i="42"/>
  <c r="J27" i="42"/>
  <c r="L26" i="42"/>
  <c r="J26" i="42"/>
  <c r="L25" i="42"/>
  <c r="J25" i="42"/>
  <c r="L24" i="42"/>
  <c r="J24" i="42"/>
  <c r="L23" i="42"/>
  <c r="J23" i="42"/>
  <c r="L22" i="42"/>
  <c r="J22" i="42"/>
  <c r="L21" i="42"/>
  <c r="J21" i="42"/>
  <c r="L20" i="42"/>
  <c r="J20" i="42"/>
  <c r="L19" i="42"/>
  <c r="J19" i="42"/>
  <c r="L18" i="42"/>
  <c r="J18" i="42"/>
  <c r="L17" i="42"/>
  <c r="J17" i="42"/>
  <c r="L16" i="42"/>
  <c r="J16" i="42"/>
  <c r="L15" i="42"/>
  <c r="J15" i="42"/>
  <c r="L13" i="42"/>
  <c r="J13" i="42"/>
  <c r="H13" i="42"/>
  <c r="F13" i="42"/>
  <c r="L12" i="42"/>
  <c r="J12" i="42"/>
  <c r="H12" i="42"/>
  <c r="F12" i="42"/>
  <c r="L11" i="42"/>
  <c r="J11" i="42"/>
  <c r="L10" i="42"/>
  <c r="J10" i="42"/>
  <c r="L9" i="42"/>
  <c r="J9" i="42"/>
  <c r="L8" i="42"/>
  <c r="J8" i="42"/>
  <c r="H14" i="41"/>
  <c r="H18" i="41"/>
  <c r="H19" i="41"/>
  <c r="H20" i="41"/>
  <c r="H21" i="41"/>
  <c r="N21" i="41"/>
  <c r="L21" i="41"/>
  <c r="J21" i="41"/>
  <c r="N20" i="41"/>
  <c r="L20" i="41"/>
  <c r="J20" i="41"/>
  <c r="N19" i="41"/>
  <c r="L19" i="41"/>
  <c r="J19" i="41"/>
  <c r="N18" i="41"/>
  <c r="L18" i="41"/>
  <c r="J18" i="41"/>
  <c r="N17" i="41"/>
  <c r="L17" i="41"/>
  <c r="N16" i="41"/>
  <c r="L16" i="41"/>
  <c r="N15" i="41"/>
  <c r="L15" i="41"/>
  <c r="N14" i="41"/>
  <c r="L14" i="41"/>
  <c r="J14" i="41"/>
  <c r="N13" i="41"/>
  <c r="L13" i="41"/>
  <c r="N12" i="41"/>
  <c r="L12" i="41"/>
  <c r="N10" i="41"/>
  <c r="L10" i="41"/>
  <c r="N9" i="41"/>
  <c r="L9" i="41"/>
  <c r="L47" i="40"/>
  <c r="J47" i="40"/>
  <c r="H47" i="40"/>
  <c r="F47" i="40"/>
  <c r="L46" i="40"/>
  <c r="J46" i="40"/>
  <c r="H46" i="40"/>
  <c r="F46" i="40"/>
  <c r="L45" i="40"/>
  <c r="J45" i="40"/>
  <c r="H45" i="40"/>
  <c r="F45" i="40"/>
  <c r="L44" i="40"/>
  <c r="J44" i="40"/>
  <c r="L43" i="40"/>
  <c r="J43" i="40"/>
  <c r="L42" i="40"/>
  <c r="J42" i="40"/>
  <c r="L41" i="40"/>
  <c r="J41" i="40"/>
  <c r="L38" i="40"/>
  <c r="J38" i="40"/>
  <c r="H38" i="40"/>
  <c r="F38" i="40"/>
  <c r="L37" i="40"/>
  <c r="J37" i="40"/>
  <c r="H37" i="40"/>
  <c r="F37" i="40"/>
  <c r="L36" i="40"/>
  <c r="J36" i="40"/>
  <c r="L35" i="40"/>
  <c r="J35" i="40"/>
  <c r="L34" i="40"/>
  <c r="J34" i="40"/>
  <c r="L33" i="40"/>
  <c r="J33" i="40"/>
  <c r="L32" i="40"/>
  <c r="J32" i="40"/>
  <c r="L31" i="40"/>
  <c r="J31" i="40"/>
  <c r="L30" i="40"/>
  <c r="J30" i="40"/>
  <c r="L29" i="40"/>
  <c r="J29" i="40"/>
  <c r="L28" i="40"/>
  <c r="J28" i="40"/>
  <c r="L27" i="40"/>
  <c r="J27" i="40"/>
  <c r="L26" i="40"/>
  <c r="J26" i="40"/>
  <c r="L25" i="40"/>
  <c r="J25" i="40"/>
  <c r="L24" i="40"/>
  <c r="J24" i="40"/>
  <c r="L23" i="40"/>
  <c r="J23" i="40"/>
  <c r="L22" i="40"/>
  <c r="J22" i="40"/>
  <c r="L21" i="40"/>
  <c r="J21" i="40"/>
  <c r="L20" i="40"/>
  <c r="J20" i="40"/>
  <c r="L19" i="40"/>
  <c r="J19" i="40"/>
  <c r="L18" i="40"/>
  <c r="J18" i="40"/>
  <c r="L17" i="40"/>
  <c r="J17" i="40"/>
  <c r="L16" i="40"/>
  <c r="J16" i="40"/>
  <c r="L14" i="40"/>
  <c r="J14" i="40"/>
  <c r="H14" i="40"/>
  <c r="F14" i="40"/>
  <c r="L13" i="40"/>
  <c r="J13" i="40"/>
  <c r="H13" i="40"/>
  <c r="F13" i="40"/>
  <c r="L12" i="40"/>
  <c r="J12" i="40"/>
  <c r="L11" i="40"/>
  <c r="J11" i="40"/>
  <c r="L10" i="40"/>
  <c r="J10" i="40"/>
  <c r="L9" i="40"/>
  <c r="J9" i="40"/>
  <c r="L8" i="40"/>
  <c r="J8" i="40"/>
  <c r="H69" i="39"/>
  <c r="F69" i="39"/>
  <c r="H68" i="39"/>
  <c r="F68" i="39"/>
  <c r="H62" i="39"/>
  <c r="F62" i="39"/>
  <c r="H61" i="39"/>
  <c r="F61" i="39"/>
  <c r="H57" i="39"/>
  <c r="F57" i="39"/>
  <c r="H56" i="39"/>
  <c r="F56" i="39"/>
  <c r="H43" i="39"/>
  <c r="F43" i="39"/>
  <c r="H40" i="39"/>
  <c r="F40" i="39"/>
  <c r="H33" i="39"/>
  <c r="F33" i="39"/>
  <c r="H32" i="39"/>
  <c r="F32" i="39"/>
  <c r="H28" i="39"/>
  <c r="F28" i="39"/>
  <c r="H24" i="39"/>
  <c r="F24" i="39"/>
  <c r="H23" i="39"/>
  <c r="F23" i="39"/>
  <c r="H18" i="39"/>
  <c r="F18" i="39"/>
  <c r="H14" i="39"/>
  <c r="F14" i="39"/>
  <c r="O7" i="38"/>
</calcChain>
</file>

<file path=xl/sharedStrings.xml><?xml version="1.0" encoding="utf-8"?>
<sst xmlns="http://schemas.openxmlformats.org/spreadsheetml/2006/main" count="249" uniqueCount="184">
  <si>
    <t>ASSETS</t>
  </si>
  <si>
    <t>Current Assets</t>
  </si>
  <si>
    <t>Checking/Savings</t>
  </si>
  <si>
    <t>Total Checking/Savings</t>
  </si>
  <si>
    <t>Accounts Receivable</t>
  </si>
  <si>
    <t>Total Accounts Receivable</t>
  </si>
  <si>
    <t>Other Current Assets</t>
  </si>
  <si>
    <t>Total Other Current Assets</t>
  </si>
  <si>
    <t>Total Current Assets</t>
  </si>
  <si>
    <t>Fixed Assets</t>
  </si>
  <si>
    <t>Total Fixed Assets</t>
  </si>
  <si>
    <t>Other Assets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</si>
  <si>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</si>
  <si>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</si>
  <si>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</si>
  <si>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</si>
  <si>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</si>
  <si>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</si>
  <si>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</si>
  <si>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Other Current Liabilities</t>
  </si>
  <si>
    <t>Total Other Current Liabilities</t>
  </si>
  <si>
    <t>Total Current Liabilities</t>
  </si>
  <si>
    <t>Long Term Liabilities</t>
  </si>
  <si>
    <t>Total Long Term Liabilities</t>
  </si>
  <si>
    <t>Total Liabilities</t>
  </si>
  <si>
    <t>Equity</t>
  </si>
  <si>
    <t>Net Income</t>
  </si>
  <si>
    <t>Total Equity</t>
  </si>
  <si>
    <t>TOTAL LIABILITIES &amp; EQUITY</t>
  </si>
  <si>
    <t>Ordinary Income/Expense</t>
  </si>
  <si>
    <t>Income</t>
  </si>
  <si>
    <t>4100.0 · Member dues</t>
  </si>
  <si>
    <t>4110.0 · Conference and training income</t>
  </si>
  <si>
    <t>4600.0 · Grant Income</t>
  </si>
  <si>
    <t>4960.0 · Miscellaneous Income</t>
  </si>
  <si>
    <t>Total Income</t>
  </si>
  <si>
    <t>Gross Profit</t>
  </si>
  <si>
    <t>Expense</t>
  </si>
  <si>
    <t>5201.0 · Employee Training Expense</t>
  </si>
  <si>
    <t>5203.0 · Utilities</t>
  </si>
  <si>
    <t>5205.0 · Real Estate Taxes</t>
  </si>
  <si>
    <t>5700.0 · Grant Exp</t>
  </si>
  <si>
    <t>6200.0 · Insurance</t>
  </si>
  <si>
    <t>6210.0 · Travel, meals and entertainment</t>
  </si>
  <si>
    <t>6220.0 · Office supplies and expense</t>
  </si>
  <si>
    <t>6290.0 · Payroll Expenses</t>
  </si>
  <si>
    <t>6310.0 · Conferences and training</t>
  </si>
  <si>
    <t>6350.0 · Lobbying Expense</t>
  </si>
  <si>
    <t>6400.0 · Legal and professional fees</t>
  </si>
  <si>
    <t>6520.0 · Board Expense</t>
  </si>
  <si>
    <t>6530.0 · Depreciation Expense</t>
  </si>
  <si>
    <t>6550.0 · Dues &amp; Subscriptions</t>
  </si>
  <si>
    <t>6560.0 · Equipment Lease</t>
  </si>
  <si>
    <t>6610.0 · Telephone Expense</t>
  </si>
  <si>
    <t>6800.0 · Bad Debt (Recovery) Expense</t>
  </si>
  <si>
    <t>Total Expense</t>
  </si>
  <si>
    <t>Net Ordinary Income</t>
  </si>
  <si>
    <t>Other Income/Expense</t>
  </si>
  <si>
    <t>Other Income</t>
  </si>
  <si>
    <t>7200.0 · Inter-Agency Charges</t>
  </si>
  <si>
    <t>7300.0 · OPRA investment income</t>
  </si>
  <si>
    <t>7400.0 · Foundation investment income</t>
  </si>
  <si>
    <t>Total Other Income</t>
  </si>
  <si>
    <t>Net Other Income</t>
  </si>
  <si>
    <t>Budget</t>
  </si>
  <si>
    <t>$ Over Budget</t>
  </si>
  <si>
    <t>% of Budget</t>
  </si>
  <si>
    <t>Comments</t>
  </si>
  <si>
    <t>1030.0 · Petty Cash</t>
  </si>
  <si>
    <t>1041.0 · Cash - OPRA Investments</t>
  </si>
  <si>
    <t>1043.0 · Cash - Huntington Checking</t>
  </si>
  <si>
    <t>1050.0 · Cash - OPRA Properties</t>
  </si>
  <si>
    <t>1070.0 · Cash - OPRA Foundation</t>
  </si>
  <si>
    <t>1200.0 · Accounts Receivable</t>
  </si>
  <si>
    <t>1204.0 · Allowance for doubtful accounts</t>
  </si>
  <si>
    <t>1400.0 · Prepaid Expenses</t>
  </si>
  <si>
    <t>1600.0 · Intercompany - Due To/From</t>
  </si>
  <si>
    <t>1500.0 · Property - cost</t>
  </si>
  <si>
    <t>1510.0 · Accumulated depreciation</t>
  </si>
  <si>
    <t>1530.0 · Investments - OPRA</t>
  </si>
  <si>
    <t>1540.0 · Investments-Foundation</t>
  </si>
  <si>
    <t>2100.0 · Accounts Payable - Trade</t>
  </si>
  <si>
    <t>Total Accounts Payable</t>
  </si>
  <si>
    <t>2113.0 · Elan Credit Card</t>
  </si>
  <si>
    <t>Total Credit Cards</t>
  </si>
  <si>
    <t>2230.0 · Accrued Real Estate Taxes</t>
  </si>
  <si>
    <t>2400.0 · Payroll Liabilities</t>
  </si>
  <si>
    <t>2520.0 · 401K Withholding Payable</t>
  </si>
  <si>
    <t>2550.0 · Accrued legal fees</t>
  </si>
  <si>
    <t>2553.0 · Accrued Wages</t>
  </si>
  <si>
    <t>2556.0 · Payroll Withholding</t>
  </si>
  <si>
    <t>2564.0 · Accrued Vacation</t>
  </si>
  <si>
    <t>2570.0 · Deferred Membership Dues</t>
  </si>
  <si>
    <t>2571.0 · Deferred Income - Other</t>
  </si>
  <si>
    <t>2588.0 · Current Portion Long Term Debt</t>
  </si>
  <si>
    <t>2600.0 · Capital lease obligation</t>
  </si>
  <si>
    <t>3020.0 · Net assets - OPRA</t>
  </si>
  <si>
    <t>3030.0 · Net assets - Foundation</t>
  </si>
  <si>
    <t>3900.0 · Net Assets</t>
  </si>
  <si>
    <t>7100.0 · LLC interest income</t>
  </si>
  <si>
    <t>$ Change</t>
  </si>
  <si>
    <t>% Change</t>
  </si>
  <si>
    <t>OPRA can only invoice DODD for Tuller Consulting fees</t>
  </si>
  <si>
    <t>Ohio Provider Resource Association</t>
  </si>
  <si>
    <t>Consolidated Statement of Financial Position</t>
  </si>
  <si>
    <t>2110.0 · A/P - received after month-end</t>
  </si>
  <si>
    <t>Total Cash &amp; Investments:</t>
  </si>
  <si>
    <t>Consolidated Statement of Activities</t>
  </si>
  <si>
    <t>5650.0 · DD Council Grant expenses</t>
  </si>
  <si>
    <t xml:space="preserve">Overall drop in Spring Conference revenue.  </t>
  </si>
  <si>
    <t>Profit &amp; Loss Budget vs. Actual</t>
  </si>
  <si>
    <t>Did not hire new positions until later in the year.</t>
  </si>
  <si>
    <t>Overall, more expenses for the Spring Conference in 2014.</t>
  </si>
  <si>
    <t>2610.0 · Less  Current Portion</t>
  </si>
  <si>
    <t>Purchased 7 Dell notebooks for conferences and 2 Apple notebooks.</t>
  </si>
  <si>
    <t>Monthly retainer.</t>
  </si>
  <si>
    <t>6600.0 · PAC Expenses</t>
  </si>
  <si>
    <t xml:space="preserve">The budget revenue for 2014 was spread over 12 months.  </t>
  </si>
  <si>
    <t>6700.0 · Interest Expense</t>
  </si>
  <si>
    <t>2014 Projected Rev $1,340,000.</t>
  </si>
  <si>
    <t>Did not have Leslie on the payroll in 2014, but picked up Jason and Mark W.</t>
  </si>
  <si>
    <t>Success Group and Government Solutions Group new in 2014.</t>
  </si>
  <si>
    <t>Collections have been great!</t>
  </si>
  <si>
    <t>Not much change in Revenue from 2013 to 2014.</t>
  </si>
  <si>
    <t>Waiver Pilot Expenses</t>
  </si>
  <si>
    <t>Travel Expenses are up in 2014 due to for staff retreat and for Chicago HCBS Rule trip (training revenue covered travel expenses).</t>
  </si>
  <si>
    <t>We spent more in 2014 for the Spring Conference as compared to 2013.  Also includes the 40th Anniversary expenses.</t>
  </si>
  <si>
    <t>This will fluctuate during the year as the FMV changes.</t>
  </si>
  <si>
    <t>Only a slight decrease in Ordinary income from 2013 to 2014.</t>
  </si>
  <si>
    <t>There will be a drop in the 2014 Spring conference income.</t>
  </si>
  <si>
    <t>Overall, not sure if there will be much change.  Slight increase from 2013 to 2014.</t>
  </si>
  <si>
    <t>6410.0 · Accounting Services</t>
  </si>
  <si>
    <t>6420.0 · Computer Services</t>
  </si>
  <si>
    <t>6430.0 · Legal Fees</t>
  </si>
  <si>
    <t>6430.1 · Member Benefit Fees</t>
  </si>
  <si>
    <t>6430.0 · Legal Fees - Other</t>
  </si>
  <si>
    <t>Total 6430.0 · Legal Fees</t>
  </si>
  <si>
    <t>6450.0 · Professional Fees</t>
  </si>
  <si>
    <t>6460.0 · Payroll Services</t>
  </si>
  <si>
    <t>6470.0 · Temporary Office Support</t>
  </si>
  <si>
    <t>Total 6400.0 · Legal and professional fees</t>
  </si>
  <si>
    <t>Benefits of using monthly retainer</t>
  </si>
  <si>
    <t>Reduction in Vorys and Bradyware &amp; Co expenses</t>
  </si>
  <si>
    <t xml:space="preserve">Spring Conference &amp; Administrative help. </t>
  </si>
  <si>
    <t>McManus fieldwork invoice $12k.  Includes Pete Thompson in 2014.</t>
  </si>
  <si>
    <t>A/R - Over 90 days</t>
  </si>
  <si>
    <t>Type</t>
  </si>
  <si>
    <t>Date</t>
  </si>
  <si>
    <t>Num</t>
  </si>
  <si>
    <t>Account</t>
  </si>
  <si>
    <t>Aging</t>
  </si>
  <si>
    <t>Open Balance</t>
  </si>
  <si>
    <t>My Health Watcher USA Inc.</t>
  </si>
  <si>
    <t>Total My Health Watcher USA Inc.</t>
  </si>
  <si>
    <t>TOTAL</t>
  </si>
  <si>
    <t>Invoice</t>
  </si>
  <si>
    <t>10119</t>
  </si>
  <si>
    <t>1200.2 · AR - Conferences and Trainings</t>
  </si>
  <si>
    <t>&lt;On June 19th, "check is in the mail"&gt;</t>
  </si>
  <si>
    <t>As of August 31, 2014</t>
  </si>
  <si>
    <t>Aug 31, 14</t>
  </si>
  <si>
    <t>Aug 31, 13</t>
  </si>
  <si>
    <t>1499.0 · Undeposited Funds</t>
  </si>
  <si>
    <t>2572.0 · Deferred Income-Conf&amp;Training</t>
  </si>
  <si>
    <t>2013 - $2,764,170</t>
  </si>
  <si>
    <t>2014 - $2,839,253</t>
  </si>
  <si>
    <t>increase $75,083</t>
  </si>
  <si>
    <t>$350,000 of the Investment Cash is</t>
  </si>
  <si>
    <t>Cash from the 2014 Operations</t>
  </si>
  <si>
    <t>Fall Conference expenses paid prior to the event.</t>
  </si>
  <si>
    <t>Fall Conference registrations</t>
  </si>
  <si>
    <t>January through August 2014</t>
  </si>
  <si>
    <t>Jan - Aug 14</t>
  </si>
  <si>
    <t>Jan - Aug 13</t>
  </si>
  <si>
    <t>4400.0 · Royalties, Marketing, Etc.</t>
  </si>
  <si>
    <t>6690.0 · Reconciliation Discrepancies</t>
  </si>
  <si>
    <t>Waiver Pilot Income</t>
  </si>
  <si>
    <t>Had several repairs and purchases in 2013 as compared to 2014.</t>
  </si>
  <si>
    <t>Madison golf outing expenses in August for 2013.</t>
  </si>
  <si>
    <t>New video conferencing expenses (at least $1,500 per month)</t>
  </si>
  <si>
    <t>Budget includes Car Allowance of $15k, so we are over budget by about $7k.  Most of it comes from the employee retreat and Chicago trip.</t>
  </si>
  <si>
    <t>The budget was based on PAC expenses in Misc.</t>
  </si>
  <si>
    <t>Mainly due to Temporary office support ($14k) and additional legal bills ($20k).</t>
  </si>
  <si>
    <t>See "Legal and Professional Fees"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</si>
</sst>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%_);[Red]\(#,##0%\)"/>
    <numFmt numFmtId="165" formatCode="#,##0.0#%_);[Red]\(#,##0.0#%\)"/>
    <numFmt numFmtId="166" formatCode="mm/dd/yyyy"/>
    <numFmt numFmtId="167" formatCode="#,##0;\-#,##0"/>
    <numFmt numFmtId="168" formatCode="#,##0.00;\-#,##0.00"/>
  </numFmts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8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49" fontId="2" fillId="0" borderId="0" xfId="0" applyNumberFormat="1" applyFont="1"/>
    <xf numFmtId="49" fontId="2" fillId="0" borderId="2" xfId="0" applyNumberFormat="1" applyFont="1" applyBorder="1" applyAlignment="1">
      <alignment horizontal="center"/>
    </xf>
    <xf numFmtId="40" fontId="3" fillId="0" borderId="0" xfId="0" applyNumberFormat="1" applyFont="1"/>
    <xf numFmtId="49" fontId="3" fillId="0" borderId="0" xfId="0" applyNumberFormat="1" applyFont="1"/>
    <xf numFmtId="0" fontId="2" fillId="0" borderId="0" xfId="0" applyNumberFormat="1" applyFont="1"/>
    <xf numFmtId="38" fontId="3" fillId="0" borderId="0" xfId="0" applyNumberFormat="1" applyFont="1"/>
    <xf numFmtId="164" fontId="3" fillId="0" borderId="0" xfId="0" applyNumberFormat="1" applyFont="1"/>
    <xf numFmtId="38" fontId="3" fillId="0" borderId="3" xfId="0" applyNumberFormat="1" applyFont="1" applyBorder="1"/>
    <xf numFmtId="38" fontId="3" fillId="0" borderId="0" xfId="0" applyNumberFormat="1" applyFont="1" applyBorder="1"/>
    <xf numFmtId="38" fontId="3" fillId="0" borderId="4" xfId="0" applyNumberFormat="1" applyFont="1" applyBorder="1"/>
    <xf numFmtId="164" fontId="3" fillId="0" borderId="0" xfId="0" applyNumberFormat="1" applyFont="1" applyBorder="1"/>
    <xf numFmtId="164" fontId="3" fillId="0" borderId="4" xfId="0" applyNumberFormat="1" applyFont="1" applyBorder="1"/>
    <xf numFmtId="38" fontId="3" fillId="0" borderId="5" xfId="0" applyNumberFormat="1" applyFont="1" applyBorder="1"/>
    <xf numFmtId="164" fontId="3" fillId="0" borderId="5" xfId="0" applyNumberFormat="1" applyFont="1" applyBorder="1"/>
    <xf numFmtId="38" fontId="2" fillId="0" borderId="6" xfId="0" applyNumberFormat="1" applyFont="1" applyBorder="1"/>
    <xf numFmtId="164" fontId="2" fillId="0" borderId="6" xfId="0" applyNumberFormat="1" applyFont="1" applyBorder="1"/>
    <xf numFmtId="0" fontId="1" fillId="0" borderId="0" xfId="0" applyFont="1"/>
    <xf numFmtId="0" fontId="0" fillId="0" borderId="0" xfId="0" applyAlignment="1">
      <alignment horizontal="center"/>
    </xf>
    <xf numFmtId="165" fontId="3" fillId="0" borderId="0" xfId="0" applyNumberFormat="1" applyFont="1"/>
    <xf numFmtId="38" fontId="2" fillId="0" borderId="0" xfId="0" applyNumberFormat="1" applyFont="1"/>
    <xf numFmtId="49" fontId="5" fillId="0" borderId="0" xfId="0" applyNumberFormat="1" applyFont="1" applyBorder="1" applyAlignment="1">
      <alignment horizontal="centerContinuous"/>
    </xf>
    <xf numFmtId="49" fontId="5" fillId="0" borderId="1" xfId="0" applyNumberFormat="1" applyFont="1" applyBorder="1" applyAlignment="1">
      <alignment horizontal="centerContinuous"/>
    </xf>
    <xf numFmtId="0" fontId="5" fillId="0" borderId="0" xfId="0" applyFont="1"/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NumberFormat="1" applyFont="1"/>
    <xf numFmtId="0" fontId="0" fillId="0" borderId="0" xfId="0" applyAlignment="1">
      <alignment wrapText="1"/>
    </xf>
    <xf numFmtId="49" fontId="2" fillId="0" borderId="0" xfId="0" applyNumberFormat="1" applyFont="1" applyAlignment="1">
      <alignment horizontal="center"/>
    </xf>
    <xf numFmtId="49" fontId="5" fillId="0" borderId="0" xfId="0" applyNumberFormat="1" applyFont="1"/>
    <xf numFmtId="49" fontId="2" fillId="0" borderId="1" xfId="0" applyNumberFormat="1" applyFont="1" applyBorder="1" applyAlignment="1">
      <alignment horizontal="center"/>
    </xf>
    <xf numFmtId="166" fontId="2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168" fontId="3" fillId="0" borderId="0" xfId="0" applyNumberFormat="1" applyFont="1" applyBorder="1"/>
    <xf numFmtId="168" fontId="3" fillId="0" borderId="5" xfId="0" applyNumberFormat="1" applyFont="1" applyBorder="1"/>
    <xf numFmtId="168" fontId="2" fillId="0" borderId="6" xfId="0" applyNumberFormat="1" applyFont="1" applyBorder="1"/>
    <xf numFmtId="49" fontId="7" fillId="0" borderId="0" xfId="0" applyNumberFormat="1" applyFont="1"/>
    <xf numFmtId="166" fontId="4" fillId="0" borderId="0" xfId="0" applyNumberFormat="1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0" xfId="0" applyFont="1"/>
    <xf numFmtId="164" fontId="3" fillId="0" borderId="3" xfId="0" applyNumberFormat="1" applyFont="1" applyBorder="1"/>
    <xf numFmtId="49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9153" name="FILTER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9154" name="HEADER" hidden="1">
              <a:extLst>
                <a:ext uri="{63B3BB69-23CF-44E3-9099-C40C66FF867C}">
                  <a14:compatExt spid="_x0000_s49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4273" name="FILTER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4274" name="HEADER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60417" name="FILTER" hidden="1">
              <a:extLst>
                <a:ext uri="{63B3BB69-23CF-44E3-9099-C40C66FF867C}">
                  <a14:compatExt spid="_x0000_s60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60418" name="HEADER" hidden="1">
              <a:extLst>
                <a:ext uri="{63B3BB69-23CF-44E3-9099-C40C66FF867C}">
                  <a14:compatExt spid="_x0000_s60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8369" name="FILTER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8370" name="HEADER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48129" name="FILTER" hidden="1">
              <a:extLst>
                <a:ext uri="{63B3BB69-23CF-44E3-9099-C40C66FF867C}">
                  <a14:compatExt spid="_x0000_s48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48130" name="HEADER" hidden="1">
              <a:extLst>
                <a:ext uri="{63B3BB69-23CF-44E3-9099-C40C66FF867C}">
                  <a14:compatExt spid="_x0000_s48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J70"/>
  <sheetViews>
    <sheetView tabSelected="1" workbookViewId="0">
      <selection sqref="A1:I1"/>
    </sheetView>
  </sheetViews>
  <sheetFormatPr defaultRowHeight="15" x14ac:dyDescent="0.25"/>
  <cols>
    <col min="1" max="4" width="3" style="1" customWidth="1"/>
    <col min="5" max="5" width="43" style="1" bestFit="1" customWidth="1"/>
    <col min="6" max="6" width="15.42578125" style="2" bestFit="1" customWidth="1"/>
    <col min="7" max="7" width="2.28515625" style="2" customWidth="1"/>
    <col min="8" max="8" width="15.42578125" style="2" bestFit="1" customWidth="1"/>
    <col min="9" max="9" width="1.7109375" customWidth="1"/>
    <col min="10" max="10" width="41.42578125" customWidth="1"/>
  </cols>
  <sheetData>
    <row r="1" spans="1:10" ht="15.75" x14ac:dyDescent="0.25">
      <c r="A1" s="50" t="s">
        <v>103</v>
      </c>
      <c r="B1" s="50"/>
      <c r="C1" s="50"/>
      <c r="D1" s="50"/>
      <c r="E1" s="50"/>
      <c r="F1" s="50"/>
      <c r="G1" s="50"/>
      <c r="H1" s="50"/>
      <c r="I1" s="50"/>
      <c r="J1" s="43">
        <v>41900</v>
      </c>
    </row>
    <row r="2" spans="1:10" ht="15.75" x14ac:dyDescent="0.25">
      <c r="A2" s="50" t="s">
        <v>104</v>
      </c>
      <c r="B2" s="50"/>
      <c r="C2" s="50"/>
      <c r="D2" s="50"/>
      <c r="E2" s="50"/>
      <c r="F2" s="50"/>
      <c r="G2" s="50"/>
      <c r="H2" s="50"/>
      <c r="I2" s="50"/>
    </row>
    <row r="3" spans="1:10" ht="15.75" x14ac:dyDescent="0.25">
      <c r="A3" s="50" t="s">
        <v>159</v>
      </c>
      <c r="B3" s="50"/>
      <c r="C3" s="50"/>
      <c r="D3" s="50"/>
      <c r="E3" s="50"/>
      <c r="F3" s="50"/>
      <c r="G3" s="50"/>
      <c r="H3" s="50"/>
      <c r="I3" s="50"/>
    </row>
    <row r="4" spans="1:10" ht="16.5" thickBot="1" x14ac:dyDescent="0.3">
      <c r="A4" s="3"/>
      <c r="B4" s="3"/>
      <c r="C4" s="3"/>
      <c r="D4" s="3"/>
      <c r="E4" s="3"/>
      <c r="F4" s="23"/>
      <c r="G4" s="24"/>
      <c r="H4" s="23"/>
    </row>
    <row r="5" spans="1:10" s="20" customFormat="1" ht="17.25" thickTop="1" thickBot="1" x14ac:dyDescent="0.3">
      <c r="A5" s="31"/>
      <c r="B5" s="31"/>
      <c r="C5" s="31"/>
      <c r="D5" s="31"/>
      <c r="E5" s="31"/>
      <c r="F5" s="4" t="s">
        <v>160</v>
      </c>
      <c r="G5" s="26"/>
      <c r="H5" s="4" t="s">
        <v>161</v>
      </c>
      <c r="J5" s="27" t="s">
        <v>67</v>
      </c>
    </row>
    <row r="6" spans="1:10" ht="16.5" thickTop="1" x14ac:dyDescent="0.25">
      <c r="A6" s="6" t="s">
        <v>0</v>
      </c>
      <c r="B6" s="6"/>
      <c r="C6" s="6"/>
      <c r="D6" s="6"/>
      <c r="E6" s="6"/>
      <c r="F6" s="5"/>
      <c r="G6" s="6"/>
      <c r="H6" s="5"/>
      <c r="J6" s="28"/>
    </row>
    <row r="7" spans="1:10" ht="15.75" x14ac:dyDescent="0.25">
      <c r="A7" s="6"/>
      <c r="B7" s="6" t="s">
        <v>1</v>
      </c>
      <c r="C7" s="6"/>
      <c r="D7" s="6"/>
      <c r="E7" s="6"/>
      <c r="F7" s="5"/>
      <c r="G7" s="6"/>
      <c r="H7" s="5"/>
    </row>
    <row r="8" spans="1:10" ht="15.75" x14ac:dyDescent="0.25">
      <c r="A8" s="6"/>
      <c r="B8" s="6"/>
      <c r="C8" s="6" t="s">
        <v>2</v>
      </c>
      <c r="D8" s="6"/>
      <c r="E8" s="6"/>
      <c r="F8" s="8"/>
      <c r="G8" s="8"/>
      <c r="H8" s="8"/>
    </row>
    <row r="9" spans="1:10" ht="15.75" x14ac:dyDescent="0.25">
      <c r="A9" s="6"/>
      <c r="B9" s="6"/>
      <c r="C9" s="6"/>
      <c r="D9" s="6" t="s">
        <v>68</v>
      </c>
      <c r="E9" s="6"/>
      <c r="F9" s="8">
        <v>236.65</v>
      </c>
      <c r="G9" s="8"/>
      <c r="H9" s="8">
        <v>147.32</v>
      </c>
      <c r="J9" s="28" t="s">
        <v>106</v>
      </c>
    </row>
    <row r="10" spans="1:10" ht="15.75" x14ac:dyDescent="0.25">
      <c r="A10" s="6"/>
      <c r="B10" s="6"/>
      <c r="C10" s="6"/>
      <c r="D10" s="6" t="s">
        <v>69</v>
      </c>
      <c r="E10" s="6"/>
      <c r="F10" s="8">
        <v>867173.32</v>
      </c>
      <c r="G10" s="8"/>
      <c r="H10" s="8">
        <v>390177.34</v>
      </c>
      <c r="J10" s="28" t="s">
        <v>164</v>
      </c>
    </row>
    <row r="11" spans="1:10" ht="15.75" x14ac:dyDescent="0.25">
      <c r="A11" s="6"/>
      <c r="B11" s="6"/>
      <c r="C11" s="6"/>
      <c r="D11" s="6" t="s">
        <v>70</v>
      </c>
      <c r="E11" s="6"/>
      <c r="F11" s="8">
        <v>44973.51</v>
      </c>
      <c r="G11" s="8"/>
      <c r="H11" s="8">
        <v>438900.41</v>
      </c>
      <c r="J11" s="28" t="s">
        <v>165</v>
      </c>
    </row>
    <row r="12" spans="1:10" ht="15.75" x14ac:dyDescent="0.25">
      <c r="A12" s="6"/>
      <c r="B12" s="6"/>
      <c r="C12" s="6"/>
      <c r="D12" s="6" t="s">
        <v>71</v>
      </c>
      <c r="E12" s="6"/>
      <c r="F12" s="8">
        <v>3004.36</v>
      </c>
      <c r="G12" s="8"/>
      <c r="H12" s="8">
        <v>16632.43</v>
      </c>
      <c r="J12" s="28" t="s">
        <v>166</v>
      </c>
    </row>
    <row r="13" spans="1:10" ht="16.5" thickBot="1" x14ac:dyDescent="0.3">
      <c r="A13" s="6"/>
      <c r="B13" s="6"/>
      <c r="C13" s="6"/>
      <c r="D13" s="6" t="s">
        <v>72</v>
      </c>
      <c r="E13" s="6"/>
      <c r="F13" s="10">
        <v>17907.310000000001</v>
      </c>
      <c r="G13" s="8"/>
      <c r="H13" s="10">
        <v>7382.96</v>
      </c>
      <c r="J13" s="28" t="s">
        <v>167</v>
      </c>
    </row>
    <row r="14" spans="1:10" ht="15.75" x14ac:dyDescent="0.25">
      <c r="A14" s="6"/>
      <c r="B14" s="6"/>
      <c r="C14" s="6" t="s">
        <v>3</v>
      </c>
      <c r="D14" s="6"/>
      <c r="E14" s="6"/>
      <c r="F14" s="8">
        <f>ROUND(SUM(F8:F13),5)</f>
        <v>933295.15</v>
      </c>
      <c r="G14" s="8"/>
      <c r="H14" s="8">
        <f>ROUND(SUM(H8:H13),5)</f>
        <v>853240.46</v>
      </c>
      <c r="J14" s="28" t="s">
        <v>168</v>
      </c>
    </row>
    <row r="15" spans="1:10" ht="30" customHeight="1" x14ac:dyDescent="0.25">
      <c r="A15" s="6"/>
      <c r="B15" s="6"/>
      <c r="C15" s="6" t="s">
        <v>4</v>
      </c>
      <c r="D15" s="6"/>
      <c r="E15" s="6"/>
      <c r="F15" s="8"/>
      <c r="G15" s="8"/>
      <c r="H15" s="8"/>
    </row>
    <row r="16" spans="1:10" ht="15.75" x14ac:dyDescent="0.25">
      <c r="A16" s="6"/>
      <c r="B16" s="6"/>
      <c r="C16" s="6"/>
      <c r="D16" s="6" t="s">
        <v>73</v>
      </c>
      <c r="E16" s="6"/>
      <c r="F16" s="8">
        <v>26142.35</v>
      </c>
      <c r="G16" s="8"/>
      <c r="H16" s="8">
        <v>64299.25</v>
      </c>
    </row>
    <row r="17" spans="1:10" ht="16.5" thickBot="1" x14ac:dyDescent="0.3">
      <c r="A17" s="6"/>
      <c r="B17" s="6"/>
      <c r="C17" s="6"/>
      <c r="D17" s="6" t="s">
        <v>74</v>
      </c>
      <c r="E17" s="6"/>
      <c r="F17" s="10">
        <v>0</v>
      </c>
      <c r="G17" s="8"/>
      <c r="H17" s="10">
        <v>-10000</v>
      </c>
    </row>
    <row r="18" spans="1:10" ht="15.75" x14ac:dyDescent="0.25">
      <c r="A18" s="6"/>
      <c r="B18" s="6"/>
      <c r="C18" s="6" t="s">
        <v>5</v>
      </c>
      <c r="D18" s="6"/>
      <c r="E18" s="6"/>
      <c r="F18" s="8">
        <f>ROUND(SUM(F15:F17),5)</f>
        <v>26142.35</v>
      </c>
      <c r="G18" s="8"/>
      <c r="H18" s="8">
        <f>ROUND(SUM(H15:H17),5)</f>
        <v>54299.25</v>
      </c>
      <c r="J18" s="28" t="s">
        <v>122</v>
      </c>
    </row>
    <row r="19" spans="1:10" ht="30" customHeight="1" x14ac:dyDescent="0.25">
      <c r="A19" s="6"/>
      <c r="B19" s="6"/>
      <c r="C19" s="6" t="s">
        <v>6</v>
      </c>
      <c r="D19" s="6"/>
      <c r="E19" s="6"/>
      <c r="F19" s="8"/>
      <c r="G19" s="8"/>
      <c r="H19" s="8"/>
    </row>
    <row r="20" spans="1:10" ht="30.75" x14ac:dyDescent="0.25">
      <c r="A20" s="6"/>
      <c r="B20" s="6"/>
      <c r="C20" s="6"/>
      <c r="D20" s="6" t="s">
        <v>75</v>
      </c>
      <c r="E20" s="6"/>
      <c r="F20" s="8">
        <v>9369.8700000000008</v>
      </c>
      <c r="G20" s="8"/>
      <c r="H20" s="8">
        <v>31.99</v>
      </c>
      <c r="J20" s="28" t="s">
        <v>169</v>
      </c>
    </row>
    <row r="21" spans="1:10" ht="15.75" x14ac:dyDescent="0.25">
      <c r="A21" s="6"/>
      <c r="B21" s="6"/>
      <c r="C21" s="6"/>
      <c r="D21" s="6" t="s">
        <v>162</v>
      </c>
      <c r="E21" s="6"/>
      <c r="F21" s="8">
        <v>0</v>
      </c>
      <c r="G21" s="8"/>
      <c r="H21" s="8">
        <v>700</v>
      </c>
    </row>
    <row r="22" spans="1:10" ht="16.5" thickBot="1" x14ac:dyDescent="0.3">
      <c r="A22" s="6"/>
      <c r="B22" s="6"/>
      <c r="C22" s="6"/>
      <c r="D22" s="6" t="s">
        <v>76</v>
      </c>
      <c r="E22" s="6"/>
      <c r="F22" s="11">
        <v>0</v>
      </c>
      <c r="G22" s="8"/>
      <c r="H22" s="11">
        <v>0</v>
      </c>
    </row>
    <row r="23" spans="1:10" ht="16.5" thickBot="1" x14ac:dyDescent="0.3">
      <c r="A23" s="6"/>
      <c r="B23" s="6"/>
      <c r="C23" s="6" t="s">
        <v>7</v>
      </c>
      <c r="D23" s="6"/>
      <c r="E23" s="6"/>
      <c r="F23" s="12">
        <f>ROUND(SUM(F19:F22),5)</f>
        <v>9369.8700000000008</v>
      </c>
      <c r="G23" s="8"/>
      <c r="H23" s="12">
        <f>ROUND(SUM(H19:H22),5)</f>
        <v>731.99</v>
      </c>
    </row>
    <row r="24" spans="1:10" ht="30" customHeight="1" x14ac:dyDescent="0.25">
      <c r="A24" s="6"/>
      <c r="B24" s="6" t="s">
        <v>8</v>
      </c>
      <c r="C24" s="6"/>
      <c r="D24" s="6"/>
      <c r="E24" s="6"/>
      <c r="F24" s="8">
        <f>ROUND(F7+F14+F18+F23,5)</f>
        <v>968807.37</v>
      </c>
      <c r="G24" s="8"/>
      <c r="H24" s="8">
        <f>ROUND(H7+H14+H18+H23,5)</f>
        <v>908271.7</v>
      </c>
    </row>
    <row r="25" spans="1:10" ht="30" customHeight="1" x14ac:dyDescent="0.25">
      <c r="A25" s="6"/>
      <c r="B25" s="6" t="s">
        <v>9</v>
      </c>
      <c r="C25" s="6"/>
      <c r="D25" s="6"/>
      <c r="E25" s="6"/>
      <c r="F25" s="8"/>
      <c r="G25" s="8"/>
      <c r="H25" s="8"/>
    </row>
    <row r="26" spans="1:10" ht="30.75" x14ac:dyDescent="0.25">
      <c r="A26" s="6"/>
      <c r="B26" s="6"/>
      <c r="C26" s="6" t="s">
        <v>77</v>
      </c>
      <c r="D26" s="6"/>
      <c r="E26" s="6"/>
      <c r="F26" s="8">
        <v>669357.04</v>
      </c>
      <c r="G26" s="8"/>
      <c r="H26" s="8">
        <v>657910.03</v>
      </c>
      <c r="J26" s="28" t="s">
        <v>114</v>
      </c>
    </row>
    <row r="27" spans="1:10" ht="16.5" thickBot="1" x14ac:dyDescent="0.3">
      <c r="A27" s="6"/>
      <c r="B27" s="6"/>
      <c r="C27" s="6" t="s">
        <v>78</v>
      </c>
      <c r="D27" s="6"/>
      <c r="E27" s="6"/>
      <c r="F27" s="10">
        <v>-175609.18</v>
      </c>
      <c r="G27" s="8"/>
      <c r="H27" s="10">
        <v>-138728.98000000001</v>
      </c>
    </row>
    <row r="28" spans="1:10" ht="15.75" x14ac:dyDescent="0.25">
      <c r="A28" s="6"/>
      <c r="B28" s="6" t="s">
        <v>10</v>
      </c>
      <c r="C28" s="6"/>
      <c r="D28" s="6"/>
      <c r="E28" s="6"/>
      <c r="F28" s="8">
        <f>ROUND(SUM(F25:F27),5)</f>
        <v>493747.86</v>
      </c>
      <c r="G28" s="8"/>
      <c r="H28" s="8">
        <f>ROUND(SUM(H25:H27),5)</f>
        <v>519181.05</v>
      </c>
    </row>
    <row r="29" spans="1:10" ht="30" customHeight="1" x14ac:dyDescent="0.25">
      <c r="A29" s="6"/>
      <c r="B29" s="6" t="s">
        <v>11</v>
      </c>
      <c r="C29" s="6"/>
      <c r="D29" s="6"/>
      <c r="E29" s="6"/>
      <c r="F29" s="8"/>
      <c r="G29" s="8"/>
      <c r="H29" s="8"/>
    </row>
    <row r="30" spans="1:10" ht="15.75" x14ac:dyDescent="0.25">
      <c r="A30" s="6"/>
      <c r="B30" s="6"/>
      <c r="C30" s="6" t="s">
        <v>79</v>
      </c>
      <c r="D30" s="6"/>
      <c r="E30" s="6"/>
      <c r="F30" s="8">
        <v>1542819.01</v>
      </c>
      <c r="G30" s="8"/>
      <c r="H30" s="8">
        <v>1585979.55</v>
      </c>
    </row>
    <row r="31" spans="1:10" ht="16.5" thickBot="1" x14ac:dyDescent="0.3">
      <c r="A31" s="6"/>
      <c r="B31" s="6"/>
      <c r="C31" s="6" t="s">
        <v>80</v>
      </c>
      <c r="D31" s="6"/>
      <c r="E31" s="6"/>
      <c r="F31" s="11">
        <v>363139.33</v>
      </c>
      <c r="G31" s="8"/>
      <c r="H31" s="11">
        <v>324950.88</v>
      </c>
    </row>
    <row r="32" spans="1:10" ht="16.5" thickBot="1" x14ac:dyDescent="0.3">
      <c r="A32" s="6"/>
      <c r="B32" s="6" t="s">
        <v>12</v>
      </c>
      <c r="C32" s="6"/>
      <c r="D32" s="6"/>
      <c r="E32" s="6"/>
      <c r="F32" s="15">
        <f>ROUND(SUM(F29:F31),5)</f>
        <v>1905958.34</v>
      </c>
      <c r="G32" s="8"/>
      <c r="H32" s="15">
        <f>ROUND(SUM(H29:H31),5)</f>
        <v>1910930.43</v>
      </c>
    </row>
    <row r="33" spans="1:10" s="19" customFormat="1" ht="30" customHeight="1" thickBot="1" x14ac:dyDescent="0.3">
      <c r="A33" s="6" t="s">
        <v>13</v>
      </c>
      <c r="B33" s="6"/>
      <c r="C33" s="6"/>
      <c r="D33" s="6"/>
      <c r="E33" s="6"/>
      <c r="F33" s="17">
        <f>ROUND(F6+F24+F28+F32,5)</f>
        <v>3368513.57</v>
      </c>
      <c r="G33" s="22"/>
      <c r="H33" s="17">
        <f>ROUND(H6+H24+H28+H32,5)</f>
        <v>3338383.18</v>
      </c>
    </row>
    <row r="34" spans="1:10" ht="31.5" customHeight="1" thickTop="1" x14ac:dyDescent="0.25">
      <c r="A34" s="6" t="s">
        <v>14</v>
      </c>
      <c r="B34" s="6"/>
      <c r="C34" s="6"/>
      <c r="D34" s="6"/>
      <c r="E34" s="6"/>
      <c r="F34" s="8"/>
      <c r="G34" s="8"/>
      <c r="H34" s="8"/>
    </row>
    <row r="35" spans="1:10" ht="15.75" x14ac:dyDescent="0.25">
      <c r="A35" s="6"/>
      <c r="B35" s="6" t="s">
        <v>15</v>
      </c>
      <c r="C35" s="6"/>
      <c r="D35" s="6"/>
      <c r="E35" s="6"/>
      <c r="F35" s="8"/>
      <c r="G35" s="8"/>
      <c r="H35" s="8"/>
    </row>
    <row r="36" spans="1:10" ht="15.75" x14ac:dyDescent="0.25">
      <c r="A36" s="6"/>
      <c r="B36" s="6"/>
      <c r="C36" s="6" t="s">
        <v>16</v>
      </c>
      <c r="D36" s="6"/>
      <c r="E36" s="6"/>
      <c r="F36" s="8"/>
      <c r="G36" s="8"/>
      <c r="H36" s="8"/>
    </row>
    <row r="37" spans="1:10" ht="15.75" x14ac:dyDescent="0.25">
      <c r="A37" s="6"/>
      <c r="B37" s="6"/>
      <c r="C37" s="6"/>
      <c r="D37" s="6" t="s">
        <v>17</v>
      </c>
      <c r="E37" s="6"/>
      <c r="F37" s="8"/>
      <c r="G37" s="8"/>
      <c r="H37" s="8"/>
    </row>
    <row r="38" spans="1:10" ht="15.75" x14ac:dyDescent="0.25">
      <c r="A38" s="6"/>
      <c r="B38" s="6"/>
      <c r="C38" s="6"/>
      <c r="D38" s="6"/>
      <c r="E38" s="6" t="s">
        <v>81</v>
      </c>
      <c r="F38" s="8">
        <v>15845.25</v>
      </c>
      <c r="G38" s="8"/>
      <c r="H38" s="8">
        <v>20438.189999999999</v>
      </c>
    </row>
    <row r="39" spans="1:10" ht="16.5" thickBot="1" x14ac:dyDescent="0.3">
      <c r="A39" s="6"/>
      <c r="B39" s="6"/>
      <c r="C39" s="6"/>
      <c r="D39" s="6"/>
      <c r="E39" s="6" t="s">
        <v>105</v>
      </c>
      <c r="F39" s="10">
        <v>0</v>
      </c>
      <c r="G39" s="8"/>
      <c r="H39" s="10">
        <v>27326.78</v>
      </c>
    </row>
    <row r="40" spans="1:10" ht="15.75" x14ac:dyDescent="0.25">
      <c r="A40" s="6"/>
      <c r="B40" s="6"/>
      <c r="C40" s="6"/>
      <c r="D40" s="6" t="s">
        <v>82</v>
      </c>
      <c r="E40" s="6"/>
      <c r="F40" s="8">
        <f>ROUND(SUM(F37:F39),5)</f>
        <v>15845.25</v>
      </c>
      <c r="G40" s="8"/>
      <c r="H40" s="8">
        <f>ROUND(SUM(H37:H39),5)</f>
        <v>47764.97</v>
      </c>
    </row>
    <row r="41" spans="1:10" ht="30" customHeight="1" x14ac:dyDescent="0.25">
      <c r="A41" s="6"/>
      <c r="B41" s="6"/>
      <c r="C41" s="6"/>
      <c r="D41" s="6" t="s">
        <v>18</v>
      </c>
      <c r="E41" s="6"/>
      <c r="F41" s="8"/>
      <c r="G41" s="8"/>
      <c r="H41" s="8"/>
    </row>
    <row r="42" spans="1:10" ht="16.5" thickBot="1" x14ac:dyDescent="0.3">
      <c r="A42" s="6"/>
      <c r="B42" s="6"/>
      <c r="C42" s="6"/>
      <c r="D42" s="6"/>
      <c r="E42" s="6" t="s">
        <v>83</v>
      </c>
      <c r="F42" s="10">
        <v>1938.54</v>
      </c>
      <c r="G42" s="8"/>
      <c r="H42" s="10">
        <v>1916.87</v>
      </c>
    </row>
    <row r="43" spans="1:10" ht="15.75" x14ac:dyDescent="0.25">
      <c r="A43" s="6"/>
      <c r="B43" s="6"/>
      <c r="C43" s="6"/>
      <c r="D43" s="6" t="s">
        <v>84</v>
      </c>
      <c r="E43" s="6"/>
      <c r="F43" s="8">
        <f>ROUND(SUM(F41:F42),5)</f>
        <v>1938.54</v>
      </c>
      <c r="G43" s="8"/>
      <c r="H43" s="8">
        <f>ROUND(SUM(H41:H42),5)</f>
        <v>1916.87</v>
      </c>
    </row>
    <row r="44" spans="1:10" ht="30" customHeight="1" x14ac:dyDescent="0.25">
      <c r="A44" s="6"/>
      <c r="B44" s="6"/>
      <c r="C44" s="6"/>
      <c r="D44" s="6" t="s">
        <v>19</v>
      </c>
      <c r="E44" s="6"/>
      <c r="F44" s="8"/>
      <c r="G44" s="8"/>
      <c r="H44" s="8"/>
    </row>
    <row r="45" spans="1:10" ht="15.75" x14ac:dyDescent="0.25">
      <c r="A45" s="6"/>
      <c r="B45" s="6"/>
      <c r="C45" s="6"/>
      <c r="D45" s="6"/>
      <c r="E45" s="6" t="s">
        <v>85</v>
      </c>
      <c r="F45" s="8">
        <v>8837.06</v>
      </c>
      <c r="G45" s="8"/>
      <c r="H45" s="8">
        <v>8778.94</v>
      </c>
    </row>
    <row r="46" spans="1:10" ht="15.75" x14ac:dyDescent="0.25">
      <c r="A46" s="6"/>
      <c r="B46" s="6"/>
      <c r="C46" s="6"/>
      <c r="D46" s="6"/>
      <c r="E46" s="6" t="s">
        <v>86</v>
      </c>
      <c r="F46" s="8">
        <v>0</v>
      </c>
      <c r="G46" s="8"/>
      <c r="H46" s="8">
        <v>60.97</v>
      </c>
    </row>
    <row r="47" spans="1:10" ht="15.75" x14ac:dyDescent="0.25">
      <c r="A47" s="6"/>
      <c r="B47" s="6"/>
      <c r="C47" s="6"/>
      <c r="D47" s="6"/>
      <c r="E47" s="6" t="s">
        <v>87</v>
      </c>
      <c r="F47" s="8">
        <v>0</v>
      </c>
      <c r="G47" s="8"/>
      <c r="H47" s="8">
        <v>75</v>
      </c>
    </row>
    <row r="48" spans="1:10" ht="15.75" x14ac:dyDescent="0.25">
      <c r="A48" s="6"/>
      <c r="B48" s="6"/>
      <c r="C48" s="6"/>
      <c r="D48" s="6"/>
      <c r="E48" s="6" t="s">
        <v>88</v>
      </c>
      <c r="F48" s="8">
        <v>18333.330000000002</v>
      </c>
      <c r="G48" s="8"/>
      <c r="H48" s="8">
        <v>14567.1</v>
      </c>
      <c r="J48" s="28" t="s">
        <v>115</v>
      </c>
    </row>
    <row r="49" spans="1:10" ht="15.75" x14ac:dyDescent="0.25">
      <c r="A49" s="6"/>
      <c r="B49" s="6"/>
      <c r="C49" s="6"/>
      <c r="D49" s="6"/>
      <c r="E49" s="6" t="s">
        <v>89</v>
      </c>
      <c r="F49" s="8">
        <v>0</v>
      </c>
      <c r="G49" s="8"/>
      <c r="H49" s="8">
        <v>1308.51</v>
      </c>
    </row>
    <row r="50" spans="1:10" ht="15.75" x14ac:dyDescent="0.25">
      <c r="A50" s="6"/>
      <c r="B50" s="6"/>
      <c r="C50" s="6"/>
      <c r="D50" s="6"/>
      <c r="E50" s="6" t="s">
        <v>90</v>
      </c>
      <c r="F50" s="8">
        <v>0</v>
      </c>
      <c r="G50" s="8"/>
      <c r="H50" s="8">
        <v>59.67</v>
      </c>
    </row>
    <row r="51" spans="1:10" ht="15.75" x14ac:dyDescent="0.25">
      <c r="A51" s="6"/>
      <c r="B51" s="6"/>
      <c r="C51" s="6"/>
      <c r="D51" s="6"/>
      <c r="E51" s="6" t="s">
        <v>91</v>
      </c>
      <c r="F51" s="8">
        <v>57506.74</v>
      </c>
      <c r="G51" s="8"/>
      <c r="H51" s="8">
        <v>45611.18</v>
      </c>
    </row>
    <row r="52" spans="1:10" ht="15.75" x14ac:dyDescent="0.25">
      <c r="A52" s="6"/>
      <c r="B52" s="6"/>
      <c r="C52" s="6"/>
      <c r="D52" s="6"/>
      <c r="E52" s="6" t="s">
        <v>92</v>
      </c>
      <c r="F52" s="8">
        <v>444480</v>
      </c>
      <c r="G52" s="8"/>
      <c r="H52" s="8">
        <v>417366.69</v>
      </c>
    </row>
    <row r="53" spans="1:10" ht="15.75" x14ac:dyDescent="0.25">
      <c r="A53" s="6"/>
      <c r="B53" s="6"/>
      <c r="C53" s="6"/>
      <c r="D53" s="6"/>
      <c r="E53" s="6" t="s">
        <v>93</v>
      </c>
      <c r="F53" s="8">
        <v>600</v>
      </c>
      <c r="G53" s="8"/>
      <c r="H53" s="8">
        <v>0</v>
      </c>
    </row>
    <row r="54" spans="1:10" ht="15.75" x14ac:dyDescent="0.25">
      <c r="A54" s="6"/>
      <c r="B54" s="6"/>
      <c r="C54" s="6"/>
      <c r="D54" s="6"/>
      <c r="E54" s="6" t="s">
        <v>163</v>
      </c>
      <c r="F54" s="8">
        <v>27000</v>
      </c>
      <c r="G54" s="8"/>
      <c r="H54" s="8">
        <v>0</v>
      </c>
      <c r="J54" s="28" t="s">
        <v>170</v>
      </c>
    </row>
    <row r="55" spans="1:10" ht="16.5" thickBot="1" x14ac:dyDescent="0.3">
      <c r="A55" s="6"/>
      <c r="B55" s="6"/>
      <c r="C55" s="6"/>
      <c r="D55" s="6"/>
      <c r="E55" s="6" t="s">
        <v>94</v>
      </c>
      <c r="F55" s="11">
        <v>5506.81</v>
      </c>
      <c r="G55" s="8"/>
      <c r="H55" s="11">
        <v>5186.8999999999996</v>
      </c>
    </row>
    <row r="56" spans="1:10" ht="16.5" thickBot="1" x14ac:dyDescent="0.3">
      <c r="A56" s="6"/>
      <c r="B56" s="6"/>
      <c r="C56" s="6"/>
      <c r="D56" s="6" t="s">
        <v>20</v>
      </c>
      <c r="E56" s="6"/>
      <c r="F56" s="12">
        <f>ROUND(SUM(F44:F55),5)</f>
        <v>562263.93999999994</v>
      </c>
      <c r="G56" s="8"/>
      <c r="H56" s="12">
        <f>ROUND(SUM(H44:H55),5)</f>
        <v>493014.96</v>
      </c>
    </row>
    <row r="57" spans="1:10" ht="30" customHeight="1" x14ac:dyDescent="0.25">
      <c r="A57" s="6"/>
      <c r="B57" s="6"/>
      <c r="C57" s="6" t="s">
        <v>21</v>
      </c>
      <c r="D57" s="6"/>
      <c r="E57" s="6"/>
      <c r="F57" s="8">
        <f>ROUND(F36+F40+F43+F56,5)</f>
        <v>580047.73</v>
      </c>
      <c r="G57" s="8"/>
      <c r="H57" s="8">
        <f>ROUND(H36+H40+H43+H56,5)</f>
        <v>542696.80000000005</v>
      </c>
    </row>
    <row r="58" spans="1:10" ht="30" customHeight="1" x14ac:dyDescent="0.25">
      <c r="A58" s="6"/>
      <c r="B58" s="6"/>
      <c r="C58" s="6" t="s">
        <v>22</v>
      </c>
      <c r="D58" s="6"/>
      <c r="E58" s="6"/>
      <c r="F58" s="8"/>
      <c r="G58" s="8"/>
      <c r="H58" s="8"/>
    </row>
    <row r="59" spans="1:10" ht="15.75" x14ac:dyDescent="0.25">
      <c r="A59" s="6"/>
      <c r="B59" s="6"/>
      <c r="C59" s="6"/>
      <c r="D59" s="6" t="s">
        <v>95</v>
      </c>
      <c r="E59" s="6"/>
      <c r="F59" s="8">
        <v>11117.02</v>
      </c>
      <c r="G59" s="8"/>
      <c r="H59" s="8">
        <v>22021.88</v>
      </c>
    </row>
    <row r="60" spans="1:10" ht="16.5" thickBot="1" x14ac:dyDescent="0.3">
      <c r="A60" s="6"/>
      <c r="B60" s="6"/>
      <c r="C60" s="6"/>
      <c r="D60" s="6" t="s">
        <v>113</v>
      </c>
      <c r="E60" s="6"/>
      <c r="F60" s="11">
        <v>0</v>
      </c>
      <c r="G60" s="8"/>
      <c r="H60" s="11">
        <v>-5185.8999999999996</v>
      </c>
    </row>
    <row r="61" spans="1:10" ht="16.5" thickBot="1" x14ac:dyDescent="0.3">
      <c r="A61" s="6"/>
      <c r="B61" s="6"/>
      <c r="C61" s="6" t="s">
        <v>23</v>
      </c>
      <c r="D61" s="6"/>
      <c r="E61" s="6"/>
      <c r="F61" s="12">
        <f>ROUND(SUM(F58:F60),5)</f>
        <v>11117.02</v>
      </c>
      <c r="G61" s="8"/>
      <c r="H61" s="12">
        <f>ROUND(SUM(H58:H60),5)</f>
        <v>16835.98</v>
      </c>
    </row>
    <row r="62" spans="1:10" ht="30" customHeight="1" x14ac:dyDescent="0.25">
      <c r="A62" s="6"/>
      <c r="B62" s="6" t="s">
        <v>24</v>
      </c>
      <c r="C62" s="6"/>
      <c r="D62" s="6"/>
      <c r="E62" s="6"/>
      <c r="F62" s="8">
        <f>ROUND(F35+F57+F61,5)</f>
        <v>591164.75</v>
      </c>
      <c r="G62" s="8"/>
      <c r="H62" s="8">
        <f>ROUND(H35+H57+H61,5)</f>
        <v>559532.78</v>
      </c>
    </row>
    <row r="63" spans="1:10" ht="30" customHeight="1" x14ac:dyDescent="0.25">
      <c r="A63" s="6"/>
      <c r="B63" s="6" t="s">
        <v>25</v>
      </c>
      <c r="C63" s="6"/>
      <c r="D63" s="6"/>
      <c r="E63" s="6"/>
      <c r="F63" s="8"/>
      <c r="G63" s="8"/>
      <c r="H63" s="8"/>
    </row>
    <row r="64" spans="1:10" ht="15.75" x14ac:dyDescent="0.25">
      <c r="A64" s="6"/>
      <c r="B64" s="6"/>
      <c r="C64" s="6" t="s">
        <v>96</v>
      </c>
      <c r="D64" s="6"/>
      <c r="E64" s="6"/>
      <c r="F64" s="8">
        <v>2210693.17</v>
      </c>
      <c r="G64" s="8"/>
      <c r="H64" s="8">
        <v>2210693.17</v>
      </c>
    </row>
    <row r="65" spans="1:8" ht="15.75" x14ac:dyDescent="0.25">
      <c r="A65" s="6"/>
      <c r="B65" s="6"/>
      <c r="C65" s="6" t="s">
        <v>97</v>
      </c>
      <c r="D65" s="6"/>
      <c r="E65" s="6"/>
      <c r="F65" s="8">
        <v>283230.23</v>
      </c>
      <c r="G65" s="8"/>
      <c r="H65" s="8">
        <v>283230.23</v>
      </c>
    </row>
    <row r="66" spans="1:8" ht="15.75" x14ac:dyDescent="0.25">
      <c r="A66" s="6"/>
      <c r="B66" s="6"/>
      <c r="C66" s="6" t="s">
        <v>98</v>
      </c>
      <c r="D66" s="6"/>
      <c r="E66" s="6"/>
      <c r="F66" s="8">
        <v>345570.93</v>
      </c>
      <c r="G66" s="8"/>
      <c r="H66" s="8">
        <v>344770.64</v>
      </c>
    </row>
    <row r="67" spans="1:8" ht="16.5" thickBot="1" x14ac:dyDescent="0.3">
      <c r="A67" s="6"/>
      <c r="B67" s="6"/>
      <c r="C67" s="6" t="s">
        <v>26</v>
      </c>
      <c r="D67" s="6"/>
      <c r="E67" s="6"/>
      <c r="F67" s="11">
        <v>-62145.51</v>
      </c>
      <c r="G67" s="8"/>
      <c r="H67" s="11">
        <v>-59843.64</v>
      </c>
    </row>
    <row r="68" spans="1:8" ht="16.5" thickBot="1" x14ac:dyDescent="0.3">
      <c r="A68" s="6"/>
      <c r="B68" s="6" t="s">
        <v>27</v>
      </c>
      <c r="C68" s="6"/>
      <c r="D68" s="6"/>
      <c r="E68" s="6"/>
      <c r="F68" s="15">
        <f>ROUND(SUM(F63:F67),5)</f>
        <v>2777348.82</v>
      </c>
      <c r="G68" s="8"/>
      <c r="H68" s="15">
        <f>ROUND(SUM(H63:H67),5)</f>
        <v>2778850.4</v>
      </c>
    </row>
    <row r="69" spans="1:8" s="19" customFormat="1" ht="30" customHeight="1" thickBot="1" x14ac:dyDescent="0.3">
      <c r="A69" s="6" t="s">
        <v>28</v>
      </c>
      <c r="B69" s="6"/>
      <c r="C69" s="6"/>
      <c r="D69" s="6"/>
      <c r="E69" s="6"/>
      <c r="F69" s="17">
        <f>ROUND(F34+F62+F68,5)</f>
        <v>3368513.57</v>
      </c>
      <c r="G69" s="22"/>
      <c r="H69" s="17">
        <f>ROUND(H34+H62+H68,5)</f>
        <v>3338383.18</v>
      </c>
    </row>
    <row r="70" spans="1:8" ht="16.5" thickTop="1" x14ac:dyDescent="0.25">
      <c r="A70" s="7"/>
      <c r="B70" s="7"/>
      <c r="C70" s="7"/>
      <c r="D70" s="7"/>
      <c r="E70" s="7"/>
      <c r="F70" s="29"/>
      <c r="G70" s="29"/>
      <c r="H70" s="29"/>
    </row>
  </sheetData>
  <mergeCells count="3">
    <mergeCell ref="A1:I1"/>
    <mergeCell ref="A2:I2"/>
    <mergeCell ref="A3:I3"/>
  </mergeCells>
  <pageMargins left="0.7" right="0.7" top="0.75" bottom="0.75" header="0.1" footer="0.3"/>
  <pageSetup scale="68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915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9153" r:id="rId4" name="FILTER"/>
      </mc:Fallback>
    </mc:AlternateContent>
    <mc:AlternateContent xmlns:mc="http://schemas.openxmlformats.org/markup-compatibility/2006">
      <mc:Choice Requires="x14">
        <control shapeId="4915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9154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48"/>
  <sheetViews>
    <sheetView topLeftCell="A16" workbookViewId="0">
      <selection activeCell="N27" sqref="N27"/>
    </sheetView>
  </sheetViews>
  <sheetFormatPr defaultRowHeight="15" x14ac:dyDescent="0.25"/>
  <cols>
    <col min="1" max="4" width="3" style="1" customWidth="1"/>
    <col min="5" max="5" width="42.85546875" style="1" bestFit="1" customWidth="1"/>
    <col min="6" max="6" width="14.85546875" style="2" bestFit="1" customWidth="1"/>
    <col min="7" max="7" width="2.28515625" style="2" customWidth="1"/>
    <col min="8" max="8" width="14.85546875" style="2" bestFit="1" customWidth="1"/>
    <col min="9" max="9" width="2.28515625" style="2" customWidth="1"/>
    <col min="10" max="10" width="11.7109375" style="2" bestFit="1" customWidth="1"/>
    <col min="11" max="11" width="2.28515625" style="2" customWidth="1"/>
    <col min="12" max="12" width="12.7109375" style="2" bestFit="1" customWidth="1"/>
    <col min="13" max="13" width="2" customWidth="1"/>
    <col min="14" max="14" width="40.7109375" customWidth="1"/>
  </cols>
  <sheetData>
    <row r="1" spans="1:14" ht="15.75" x14ac:dyDescent="0.25">
      <c r="A1" s="50" t="s">
        <v>103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43">
        <v>41900</v>
      </c>
    </row>
    <row r="2" spans="1:14" ht="15.75" x14ac:dyDescent="0.25">
      <c r="A2" s="50" t="s">
        <v>107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4"/>
    </row>
    <row r="3" spans="1:14" ht="15.75" x14ac:dyDescent="0.25">
      <c r="A3" s="50" t="s">
        <v>171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44"/>
    </row>
    <row r="4" spans="1:14" ht="16.5" thickBot="1" x14ac:dyDescent="0.3">
      <c r="A4" s="3"/>
      <c r="B4" s="3"/>
      <c r="C4" s="3"/>
      <c r="D4" s="3"/>
      <c r="E4" s="3"/>
      <c r="F4" s="23"/>
      <c r="G4" s="24"/>
      <c r="H4" s="23"/>
      <c r="I4" s="24"/>
      <c r="J4" s="23"/>
      <c r="K4" s="24"/>
      <c r="L4" s="23"/>
      <c r="M4" s="44"/>
      <c r="N4" s="44"/>
    </row>
    <row r="5" spans="1:14" s="20" customFormat="1" ht="17.25" thickTop="1" thickBot="1" x14ac:dyDescent="0.3">
      <c r="A5" s="31"/>
      <c r="B5" s="31"/>
      <c r="C5" s="31"/>
      <c r="D5" s="31"/>
      <c r="E5" s="31"/>
      <c r="F5" s="4" t="s">
        <v>172</v>
      </c>
      <c r="G5" s="26"/>
      <c r="H5" s="4" t="s">
        <v>173</v>
      </c>
      <c r="I5" s="26"/>
      <c r="J5" s="4" t="s">
        <v>100</v>
      </c>
      <c r="K5" s="26"/>
      <c r="L5" s="4" t="s">
        <v>101</v>
      </c>
      <c r="M5" s="45"/>
      <c r="N5" s="27" t="s">
        <v>67</v>
      </c>
    </row>
    <row r="6" spans="1:14" ht="16.5" thickTop="1" x14ac:dyDescent="0.25">
      <c r="A6" s="6"/>
      <c r="B6" s="6" t="s">
        <v>29</v>
      </c>
      <c r="C6" s="6"/>
      <c r="D6" s="6"/>
      <c r="E6" s="6"/>
      <c r="F6" s="5"/>
      <c r="G6" s="6"/>
      <c r="H6" s="5"/>
      <c r="I6" s="6"/>
      <c r="J6" s="5"/>
      <c r="K6" s="6"/>
      <c r="L6" s="21"/>
      <c r="M6" s="44"/>
      <c r="N6" s="44"/>
    </row>
    <row r="7" spans="1:14" ht="15.75" x14ac:dyDescent="0.25">
      <c r="A7" s="6"/>
      <c r="B7" s="6"/>
      <c r="C7" s="6"/>
      <c r="D7" s="6" t="s">
        <v>30</v>
      </c>
      <c r="E7" s="6"/>
      <c r="F7" s="5"/>
      <c r="G7" s="6"/>
      <c r="H7" s="5"/>
      <c r="I7" s="6"/>
      <c r="J7" s="5"/>
      <c r="K7" s="6"/>
      <c r="L7" s="21"/>
      <c r="M7" s="44"/>
      <c r="N7" s="44"/>
    </row>
    <row r="8" spans="1:14" ht="15.75" x14ac:dyDescent="0.25">
      <c r="A8" s="6"/>
      <c r="B8" s="6"/>
      <c r="C8" s="6"/>
      <c r="D8" s="6"/>
      <c r="E8" s="6" t="s">
        <v>31</v>
      </c>
      <c r="F8" s="8">
        <v>862708.95</v>
      </c>
      <c r="G8" s="8"/>
      <c r="H8" s="8">
        <v>823006.83</v>
      </c>
      <c r="I8" s="8"/>
      <c r="J8" s="8">
        <f t="shared" ref="J8:J14" si="0">ROUND((F8-H8),5)</f>
        <v>39702.120000000003</v>
      </c>
      <c r="K8" s="6"/>
      <c r="L8" s="9">
        <f t="shared" ref="L8:L14" si="1">ROUND(IF(F8=0, IF(H8=0, 0, SIGN(-H8)), IF(H8=0, SIGN(F8), (F8-H8)/ABS(H8))),5)</f>
        <v>4.8239999999999998E-2</v>
      </c>
      <c r="M8" s="44"/>
      <c r="N8" s="28" t="s">
        <v>119</v>
      </c>
    </row>
    <row r="9" spans="1:14" ht="30.75" x14ac:dyDescent="0.25">
      <c r="A9" s="6"/>
      <c r="B9" s="6"/>
      <c r="C9" s="6"/>
      <c r="D9" s="6"/>
      <c r="E9" s="6" t="s">
        <v>32</v>
      </c>
      <c r="F9" s="8">
        <v>134082</v>
      </c>
      <c r="G9" s="8"/>
      <c r="H9" s="8">
        <v>155338</v>
      </c>
      <c r="I9" s="8"/>
      <c r="J9" s="8">
        <f t="shared" si="0"/>
        <v>-21256</v>
      </c>
      <c r="K9" s="6"/>
      <c r="L9" s="9">
        <f t="shared" si="1"/>
        <v>-0.13683999999999999</v>
      </c>
      <c r="M9" s="44"/>
      <c r="N9" s="28" t="s">
        <v>109</v>
      </c>
    </row>
    <row r="10" spans="1:14" ht="15.75" x14ac:dyDescent="0.25">
      <c r="A10" s="6"/>
      <c r="B10" s="6"/>
      <c r="C10" s="6"/>
      <c r="D10" s="6"/>
      <c r="E10" s="6" t="s">
        <v>174</v>
      </c>
      <c r="F10" s="8">
        <v>17805.080000000002</v>
      </c>
      <c r="G10" s="8"/>
      <c r="H10" s="8">
        <v>19521.099999999999</v>
      </c>
      <c r="I10" s="8"/>
      <c r="J10" s="8">
        <f t="shared" si="0"/>
        <v>-1716.02</v>
      </c>
      <c r="K10" s="6"/>
      <c r="L10" s="9">
        <f t="shared" si="1"/>
        <v>-8.7910000000000002E-2</v>
      </c>
      <c r="M10" s="44"/>
    </row>
    <row r="11" spans="1:14" ht="15.75" x14ac:dyDescent="0.25">
      <c r="A11" s="6"/>
      <c r="B11" s="6"/>
      <c r="C11" s="6"/>
      <c r="D11" s="6"/>
      <c r="E11" s="6" t="s">
        <v>33</v>
      </c>
      <c r="F11" s="8">
        <v>28600</v>
      </c>
      <c r="G11" s="8"/>
      <c r="H11" s="8">
        <v>31212.76</v>
      </c>
      <c r="I11" s="8"/>
      <c r="J11" s="8">
        <f t="shared" si="0"/>
        <v>-2612.7600000000002</v>
      </c>
      <c r="K11" s="6"/>
      <c r="L11" s="9">
        <f t="shared" si="1"/>
        <v>-8.3710000000000007E-2</v>
      </c>
      <c r="M11" s="44"/>
      <c r="N11" s="28" t="s">
        <v>176</v>
      </c>
    </row>
    <row r="12" spans="1:14" ht="16.5" thickBot="1" x14ac:dyDescent="0.3">
      <c r="A12" s="6"/>
      <c r="B12" s="6"/>
      <c r="C12" s="6"/>
      <c r="D12" s="6"/>
      <c r="E12" s="6" t="s">
        <v>34</v>
      </c>
      <c r="F12" s="11">
        <v>0</v>
      </c>
      <c r="G12" s="8"/>
      <c r="H12" s="11">
        <v>699.89</v>
      </c>
      <c r="I12" s="8"/>
      <c r="J12" s="11">
        <f t="shared" si="0"/>
        <v>-699.89</v>
      </c>
      <c r="K12" s="6"/>
      <c r="L12" s="13">
        <f t="shared" si="1"/>
        <v>-1</v>
      </c>
      <c r="M12" s="44"/>
    </row>
    <row r="13" spans="1:14" ht="31.5" thickBot="1" x14ac:dyDescent="0.3">
      <c r="A13" s="6"/>
      <c r="B13" s="6"/>
      <c r="C13" s="6"/>
      <c r="D13" s="6" t="s">
        <v>35</v>
      </c>
      <c r="E13" s="6"/>
      <c r="F13" s="12">
        <f>ROUND(SUM(F7:F12),5)</f>
        <v>1043196.03</v>
      </c>
      <c r="G13" s="8"/>
      <c r="H13" s="12">
        <f>ROUND(SUM(H7:H12),5)</f>
        <v>1029778.58</v>
      </c>
      <c r="I13" s="8"/>
      <c r="J13" s="12">
        <f t="shared" si="0"/>
        <v>13417.45</v>
      </c>
      <c r="K13" s="6"/>
      <c r="L13" s="14">
        <f t="shared" si="1"/>
        <v>1.303E-2</v>
      </c>
      <c r="M13" s="44"/>
      <c r="N13" s="28" t="s">
        <v>123</v>
      </c>
    </row>
    <row r="14" spans="1:14" ht="30" customHeight="1" x14ac:dyDescent="0.25">
      <c r="A14" s="6"/>
      <c r="B14" s="6"/>
      <c r="C14" s="6" t="s">
        <v>36</v>
      </c>
      <c r="D14" s="6"/>
      <c r="E14" s="6"/>
      <c r="F14" s="8">
        <f>F13</f>
        <v>1043196.03</v>
      </c>
      <c r="G14" s="8"/>
      <c r="H14" s="8">
        <f>H13</f>
        <v>1029778.58</v>
      </c>
      <c r="I14" s="8"/>
      <c r="J14" s="8">
        <f t="shared" si="0"/>
        <v>13417.45</v>
      </c>
      <c r="K14" s="6"/>
      <c r="L14" s="9">
        <f t="shared" si="1"/>
        <v>1.303E-2</v>
      </c>
      <c r="M14" s="44"/>
    </row>
    <row r="15" spans="1:14" ht="30" customHeight="1" x14ac:dyDescent="0.25">
      <c r="A15" s="6"/>
      <c r="B15" s="6"/>
      <c r="C15" s="6"/>
      <c r="D15" s="6" t="s">
        <v>37</v>
      </c>
      <c r="E15" s="6"/>
      <c r="F15" s="8"/>
      <c r="G15" s="8"/>
      <c r="H15" s="8"/>
      <c r="I15" s="8"/>
      <c r="J15" s="8"/>
      <c r="K15" s="6"/>
      <c r="L15" s="9"/>
      <c r="M15" s="44"/>
    </row>
    <row r="16" spans="1:14" ht="15.75" x14ac:dyDescent="0.25">
      <c r="A16" s="6"/>
      <c r="B16" s="6"/>
      <c r="C16" s="6"/>
      <c r="D16" s="6"/>
      <c r="E16" s="6" t="s">
        <v>38</v>
      </c>
      <c r="F16" s="8">
        <v>1519</v>
      </c>
      <c r="G16" s="8"/>
      <c r="H16" s="8">
        <v>2918.84</v>
      </c>
      <c r="I16" s="8"/>
      <c r="J16" s="8">
        <f t="shared" ref="J16:J38" si="2">ROUND((F16-H16),5)</f>
        <v>-1399.84</v>
      </c>
      <c r="K16" s="6"/>
      <c r="L16" s="9">
        <f t="shared" ref="L16:L38" si="3">ROUND(IF(F16=0, IF(H16=0, 0, SIGN(-H16)), IF(H16=0, SIGN(F16), (F16-H16)/ABS(H16))),5)</f>
        <v>-0.47959000000000002</v>
      </c>
      <c r="M16" s="44"/>
    </row>
    <row r="17" spans="1:14" ht="15.75" x14ac:dyDescent="0.25">
      <c r="A17" s="6"/>
      <c r="B17" s="6"/>
      <c r="C17" s="6"/>
      <c r="D17" s="6"/>
      <c r="E17" s="6" t="s">
        <v>39</v>
      </c>
      <c r="F17" s="8">
        <v>7315.83</v>
      </c>
      <c r="G17" s="8"/>
      <c r="H17" s="8">
        <v>5876.17</v>
      </c>
      <c r="I17" s="8"/>
      <c r="J17" s="8">
        <f t="shared" si="2"/>
        <v>1439.66</v>
      </c>
      <c r="K17" s="6"/>
      <c r="L17" s="9">
        <f t="shared" si="3"/>
        <v>0.245</v>
      </c>
      <c r="M17" s="44"/>
    </row>
    <row r="18" spans="1:14" ht="15.75" x14ac:dyDescent="0.25">
      <c r="A18" s="6"/>
      <c r="B18" s="6"/>
      <c r="C18" s="6"/>
      <c r="D18" s="6"/>
      <c r="E18" s="6" t="s">
        <v>40</v>
      </c>
      <c r="F18" s="8">
        <v>8837.0400000000009</v>
      </c>
      <c r="G18" s="8"/>
      <c r="H18" s="8">
        <v>8778.9599999999991</v>
      </c>
      <c r="I18" s="8"/>
      <c r="J18" s="8">
        <f t="shared" si="2"/>
        <v>58.08</v>
      </c>
      <c r="K18" s="6"/>
      <c r="L18" s="9">
        <f t="shared" si="3"/>
        <v>6.62E-3</v>
      </c>
      <c r="M18" s="44"/>
    </row>
    <row r="19" spans="1:14" ht="15.75" x14ac:dyDescent="0.25">
      <c r="A19" s="6"/>
      <c r="B19" s="6"/>
      <c r="C19" s="6"/>
      <c r="D19" s="6"/>
      <c r="E19" s="6" t="s">
        <v>108</v>
      </c>
      <c r="F19" s="8">
        <v>0</v>
      </c>
      <c r="G19" s="8"/>
      <c r="H19" s="8">
        <v>8071.92</v>
      </c>
      <c r="I19" s="8"/>
      <c r="J19" s="8">
        <f t="shared" si="2"/>
        <v>-8071.92</v>
      </c>
      <c r="K19" s="6"/>
      <c r="L19" s="9">
        <f t="shared" si="3"/>
        <v>-1</v>
      </c>
      <c r="M19" s="44"/>
    </row>
    <row r="20" spans="1:14" ht="15.75" x14ac:dyDescent="0.25">
      <c r="A20" s="6"/>
      <c r="B20" s="6"/>
      <c r="C20" s="6"/>
      <c r="D20" s="6"/>
      <c r="E20" s="6" t="s">
        <v>41</v>
      </c>
      <c r="F20" s="8">
        <v>37406.14</v>
      </c>
      <c r="G20" s="8"/>
      <c r="H20" s="8">
        <v>57026.7</v>
      </c>
      <c r="I20" s="8"/>
      <c r="J20" s="8">
        <f t="shared" si="2"/>
        <v>-19620.560000000001</v>
      </c>
      <c r="K20" s="6"/>
      <c r="L20" s="9">
        <f t="shared" si="3"/>
        <v>-0.34405999999999998</v>
      </c>
      <c r="M20" s="44"/>
      <c r="N20" s="25" t="s">
        <v>124</v>
      </c>
    </row>
    <row r="21" spans="1:14" ht="15.75" x14ac:dyDescent="0.25">
      <c r="A21" s="6"/>
      <c r="B21" s="6"/>
      <c r="C21" s="6"/>
      <c r="D21" s="6"/>
      <c r="E21" s="6" t="s">
        <v>42</v>
      </c>
      <c r="F21" s="8">
        <v>2778.43</v>
      </c>
      <c r="G21" s="8"/>
      <c r="H21" s="8">
        <v>2683.34</v>
      </c>
      <c r="I21" s="8"/>
      <c r="J21" s="8">
        <f t="shared" si="2"/>
        <v>95.09</v>
      </c>
      <c r="K21" s="6"/>
      <c r="L21" s="9">
        <f t="shared" si="3"/>
        <v>3.5439999999999999E-2</v>
      </c>
      <c r="M21" s="44"/>
    </row>
    <row r="22" spans="1:14" ht="60.75" x14ac:dyDescent="0.25">
      <c r="A22" s="6"/>
      <c r="B22" s="6"/>
      <c r="C22" s="6"/>
      <c r="D22" s="6"/>
      <c r="E22" s="6" t="s">
        <v>43</v>
      </c>
      <c r="F22" s="8">
        <v>26009.01</v>
      </c>
      <c r="G22" s="8"/>
      <c r="H22" s="8">
        <v>21530.35</v>
      </c>
      <c r="I22" s="8"/>
      <c r="J22" s="8">
        <f t="shared" si="2"/>
        <v>4478.66</v>
      </c>
      <c r="K22" s="6"/>
      <c r="L22" s="9">
        <f t="shared" si="3"/>
        <v>0.20802000000000001</v>
      </c>
      <c r="M22" s="44"/>
      <c r="N22" s="28" t="s">
        <v>125</v>
      </c>
    </row>
    <row r="23" spans="1:14" ht="30.75" x14ac:dyDescent="0.25">
      <c r="A23" s="6"/>
      <c r="B23" s="6"/>
      <c r="C23" s="6"/>
      <c r="D23" s="6"/>
      <c r="E23" s="6" t="s">
        <v>44</v>
      </c>
      <c r="F23" s="8">
        <v>33564.910000000003</v>
      </c>
      <c r="G23" s="8"/>
      <c r="H23" s="8">
        <v>45088.03</v>
      </c>
      <c r="I23" s="8"/>
      <c r="J23" s="8">
        <f t="shared" si="2"/>
        <v>-11523.12</v>
      </c>
      <c r="K23" s="6"/>
      <c r="L23" s="9">
        <f t="shared" si="3"/>
        <v>-0.25557000000000002</v>
      </c>
      <c r="M23" s="44"/>
      <c r="N23" s="28" t="s">
        <v>177</v>
      </c>
    </row>
    <row r="24" spans="1:14" ht="45.75" x14ac:dyDescent="0.25">
      <c r="A24" s="6"/>
      <c r="B24" s="6"/>
      <c r="C24" s="6"/>
      <c r="D24" s="6"/>
      <c r="E24" s="6" t="s">
        <v>45</v>
      </c>
      <c r="F24" s="8">
        <v>534681.43000000005</v>
      </c>
      <c r="G24" s="8"/>
      <c r="H24" s="8">
        <v>500437.32</v>
      </c>
      <c r="I24" s="8"/>
      <c r="J24" s="8">
        <f t="shared" si="2"/>
        <v>34244.11</v>
      </c>
      <c r="K24" s="6"/>
      <c r="L24" s="9">
        <f t="shared" si="3"/>
        <v>6.8430000000000005E-2</v>
      </c>
      <c r="M24" s="44"/>
      <c r="N24" s="28" t="s">
        <v>120</v>
      </c>
    </row>
    <row r="25" spans="1:14" ht="60.75" x14ac:dyDescent="0.25">
      <c r="A25" s="6"/>
      <c r="B25" s="6"/>
      <c r="C25" s="6"/>
      <c r="D25" s="6"/>
      <c r="E25" s="6" t="s">
        <v>46</v>
      </c>
      <c r="F25" s="8">
        <v>91827.86</v>
      </c>
      <c r="G25" s="8"/>
      <c r="H25" s="8">
        <v>71860.149999999994</v>
      </c>
      <c r="I25" s="8"/>
      <c r="J25" s="8">
        <f t="shared" si="2"/>
        <v>19967.71</v>
      </c>
      <c r="K25" s="6"/>
      <c r="L25" s="9">
        <f t="shared" si="3"/>
        <v>0.27787000000000001</v>
      </c>
      <c r="M25" s="44"/>
      <c r="N25" s="28" t="s">
        <v>126</v>
      </c>
    </row>
    <row r="26" spans="1:14" ht="30.75" x14ac:dyDescent="0.25">
      <c r="A26" s="6"/>
      <c r="B26" s="6"/>
      <c r="C26" s="6"/>
      <c r="D26" s="6"/>
      <c r="E26" s="6" t="s">
        <v>47</v>
      </c>
      <c r="F26" s="8">
        <v>69845.75</v>
      </c>
      <c r="G26" s="8"/>
      <c r="H26" s="8">
        <v>50064.77</v>
      </c>
      <c r="I26" s="8"/>
      <c r="J26" s="8">
        <f t="shared" si="2"/>
        <v>19780.98</v>
      </c>
      <c r="K26" s="6"/>
      <c r="L26" s="9">
        <f t="shared" si="3"/>
        <v>0.39511000000000002</v>
      </c>
      <c r="M26" s="44"/>
      <c r="N26" s="28" t="s">
        <v>121</v>
      </c>
    </row>
    <row r="27" spans="1:14" ht="30.75" x14ac:dyDescent="0.25">
      <c r="A27" s="6"/>
      <c r="B27" s="6"/>
      <c r="C27" s="6"/>
      <c r="D27" s="6"/>
      <c r="E27" s="6" t="s">
        <v>48</v>
      </c>
      <c r="F27" s="8">
        <v>308845.62</v>
      </c>
      <c r="G27" s="8"/>
      <c r="H27" s="8">
        <v>321456.88</v>
      </c>
      <c r="I27" s="8"/>
      <c r="J27" s="8">
        <f t="shared" si="2"/>
        <v>-12611.26</v>
      </c>
      <c r="K27" s="6"/>
      <c r="L27" s="9">
        <f t="shared" si="3"/>
        <v>-3.9230000000000001E-2</v>
      </c>
      <c r="M27" s="44"/>
      <c r="N27" s="28" t="s">
        <v>183</v>
      </c>
    </row>
    <row r="28" spans="1:14" ht="15.75" x14ac:dyDescent="0.25">
      <c r="A28" s="6"/>
      <c r="B28" s="6"/>
      <c r="C28" s="6"/>
      <c r="D28" s="6"/>
      <c r="E28" s="6" t="s">
        <v>49</v>
      </c>
      <c r="F28" s="8">
        <v>493.24</v>
      </c>
      <c r="G28" s="8"/>
      <c r="H28" s="8">
        <v>712.28</v>
      </c>
      <c r="I28" s="8"/>
      <c r="J28" s="8">
        <f t="shared" si="2"/>
        <v>-219.04</v>
      </c>
      <c r="K28" s="6"/>
      <c r="L28" s="9">
        <f t="shared" si="3"/>
        <v>-0.30752000000000002</v>
      </c>
      <c r="M28" s="44"/>
    </row>
    <row r="29" spans="1:14" ht="15.75" x14ac:dyDescent="0.25">
      <c r="A29" s="6"/>
      <c r="B29" s="6"/>
      <c r="C29" s="6"/>
      <c r="D29" s="6"/>
      <c r="E29" s="6" t="s">
        <v>50</v>
      </c>
      <c r="F29" s="8">
        <v>24480.29</v>
      </c>
      <c r="G29" s="8"/>
      <c r="H29" s="8">
        <v>22030.5</v>
      </c>
      <c r="I29" s="8"/>
      <c r="J29" s="8">
        <f t="shared" si="2"/>
        <v>2449.79</v>
      </c>
      <c r="K29" s="6"/>
      <c r="L29" s="9">
        <f t="shared" si="3"/>
        <v>0.11119999999999999</v>
      </c>
      <c r="M29" s="44"/>
    </row>
    <row r="30" spans="1:14" ht="15.75" x14ac:dyDescent="0.25">
      <c r="A30" s="6"/>
      <c r="B30" s="6"/>
      <c r="C30" s="6"/>
      <c r="D30" s="6"/>
      <c r="E30" s="6" t="s">
        <v>51</v>
      </c>
      <c r="F30" s="8">
        <v>13769.99</v>
      </c>
      <c r="G30" s="8"/>
      <c r="H30" s="8">
        <v>12578.94</v>
      </c>
      <c r="I30" s="8"/>
      <c r="J30" s="8">
        <f t="shared" si="2"/>
        <v>1191.05</v>
      </c>
      <c r="K30" s="6"/>
      <c r="L30" s="9">
        <f t="shared" si="3"/>
        <v>9.4689999999999996E-2</v>
      </c>
      <c r="M30" s="44"/>
    </row>
    <row r="31" spans="1:14" ht="15.75" x14ac:dyDescent="0.25">
      <c r="A31" s="6"/>
      <c r="B31" s="6"/>
      <c r="C31" s="6"/>
      <c r="D31" s="6"/>
      <c r="E31" s="6" t="s">
        <v>52</v>
      </c>
      <c r="F31" s="8">
        <v>1448.36</v>
      </c>
      <c r="G31" s="8"/>
      <c r="H31" s="8">
        <v>1838.26</v>
      </c>
      <c r="I31" s="8"/>
      <c r="J31" s="8">
        <f t="shared" si="2"/>
        <v>-389.9</v>
      </c>
      <c r="K31" s="6"/>
      <c r="L31" s="9">
        <f t="shared" si="3"/>
        <v>-0.21210000000000001</v>
      </c>
      <c r="M31" s="44"/>
    </row>
    <row r="32" spans="1:14" ht="30.75" x14ac:dyDescent="0.25">
      <c r="A32" s="6"/>
      <c r="B32" s="6"/>
      <c r="C32" s="6"/>
      <c r="D32" s="6"/>
      <c r="E32" s="6" t="s">
        <v>116</v>
      </c>
      <c r="F32" s="8">
        <v>7349.9</v>
      </c>
      <c r="G32" s="8"/>
      <c r="H32" s="8">
        <v>11503.26</v>
      </c>
      <c r="I32" s="8"/>
      <c r="J32" s="8">
        <f t="shared" si="2"/>
        <v>-4153.3599999999997</v>
      </c>
      <c r="K32" s="6"/>
      <c r="L32" s="9">
        <f t="shared" si="3"/>
        <v>-0.36105999999999999</v>
      </c>
      <c r="M32" s="44"/>
      <c r="N32" s="28" t="s">
        <v>178</v>
      </c>
    </row>
    <row r="33" spans="1:14" ht="15.75" x14ac:dyDescent="0.25">
      <c r="A33" s="6"/>
      <c r="B33" s="6"/>
      <c r="C33" s="6"/>
      <c r="D33" s="6"/>
      <c r="E33" s="6" t="s">
        <v>53</v>
      </c>
      <c r="F33" s="8">
        <v>11361.97</v>
      </c>
      <c r="G33" s="8"/>
      <c r="H33" s="8">
        <v>11861.56</v>
      </c>
      <c r="I33" s="8"/>
      <c r="J33" s="8">
        <f t="shared" si="2"/>
        <v>-499.59</v>
      </c>
      <c r="K33" s="6"/>
      <c r="L33" s="9">
        <f t="shared" si="3"/>
        <v>-4.2119999999999998E-2</v>
      </c>
      <c r="M33" s="44"/>
    </row>
    <row r="34" spans="1:14" ht="15.75" x14ac:dyDescent="0.25">
      <c r="A34" s="6"/>
      <c r="B34" s="6"/>
      <c r="C34" s="6"/>
      <c r="D34" s="6"/>
      <c r="E34" s="6" t="s">
        <v>175</v>
      </c>
      <c r="F34" s="8">
        <v>0.06</v>
      </c>
      <c r="G34" s="8"/>
      <c r="H34" s="8">
        <v>0</v>
      </c>
      <c r="I34" s="8"/>
      <c r="J34" s="8">
        <f t="shared" si="2"/>
        <v>0.06</v>
      </c>
      <c r="K34" s="6"/>
      <c r="L34" s="9">
        <f t="shared" si="3"/>
        <v>1</v>
      </c>
      <c r="M34" s="44"/>
    </row>
    <row r="35" spans="1:14" ht="15.75" x14ac:dyDescent="0.25">
      <c r="A35" s="6"/>
      <c r="B35" s="6"/>
      <c r="C35" s="6"/>
      <c r="D35" s="6"/>
      <c r="E35" s="6" t="s">
        <v>118</v>
      </c>
      <c r="F35" s="8">
        <v>895.13</v>
      </c>
      <c r="G35" s="8"/>
      <c r="H35" s="8">
        <v>583.19000000000005</v>
      </c>
      <c r="I35" s="8"/>
      <c r="J35" s="8">
        <f t="shared" si="2"/>
        <v>311.94</v>
      </c>
      <c r="K35" s="6"/>
      <c r="L35" s="9">
        <f t="shared" si="3"/>
        <v>0.53488999999999998</v>
      </c>
      <c r="M35" s="44"/>
    </row>
    <row r="36" spans="1:14" ht="16.5" thickBot="1" x14ac:dyDescent="0.3">
      <c r="A36" s="6"/>
      <c r="B36" s="6"/>
      <c r="C36" s="6"/>
      <c r="D36" s="6"/>
      <c r="E36" s="6" t="s">
        <v>54</v>
      </c>
      <c r="F36" s="11">
        <v>376.23</v>
      </c>
      <c r="G36" s="8"/>
      <c r="H36" s="11">
        <v>1152.97</v>
      </c>
      <c r="I36" s="8"/>
      <c r="J36" s="11">
        <f t="shared" si="2"/>
        <v>-776.74</v>
      </c>
      <c r="K36" s="6"/>
      <c r="L36" s="13">
        <f t="shared" si="3"/>
        <v>-0.67369000000000001</v>
      </c>
      <c r="M36" s="44"/>
    </row>
    <row r="37" spans="1:14" ht="16.5" thickBot="1" x14ac:dyDescent="0.3">
      <c r="A37" s="6"/>
      <c r="B37" s="6"/>
      <c r="C37" s="6"/>
      <c r="D37" s="6" t="s">
        <v>55</v>
      </c>
      <c r="E37" s="6"/>
      <c r="F37" s="12">
        <f>ROUND(SUM(F15:F36),5)</f>
        <v>1182806.19</v>
      </c>
      <c r="G37" s="8"/>
      <c r="H37" s="12">
        <f>ROUND(SUM(H15:H36),5)</f>
        <v>1158054.3899999999</v>
      </c>
      <c r="I37" s="8"/>
      <c r="J37" s="12">
        <f t="shared" si="2"/>
        <v>24751.8</v>
      </c>
      <c r="K37" s="6"/>
      <c r="L37" s="14">
        <f t="shared" si="3"/>
        <v>2.137E-2</v>
      </c>
      <c r="M37" s="44"/>
    </row>
    <row r="38" spans="1:14" ht="30" customHeight="1" x14ac:dyDescent="0.25">
      <c r="A38" s="6"/>
      <c r="B38" s="6" t="s">
        <v>56</v>
      </c>
      <c r="C38" s="6"/>
      <c r="D38" s="6"/>
      <c r="E38" s="6"/>
      <c r="F38" s="8">
        <f>ROUND(F6+F14-F37,5)</f>
        <v>-139610.16</v>
      </c>
      <c r="G38" s="8"/>
      <c r="H38" s="8">
        <f>ROUND(H6+H14-H37,5)</f>
        <v>-128275.81</v>
      </c>
      <c r="I38" s="8"/>
      <c r="J38" s="8">
        <f t="shared" si="2"/>
        <v>-11334.35</v>
      </c>
      <c r="K38" s="6"/>
      <c r="L38" s="9">
        <f t="shared" si="3"/>
        <v>-8.8359999999999994E-2</v>
      </c>
      <c r="M38" s="44"/>
      <c r="N38" s="28" t="s">
        <v>128</v>
      </c>
    </row>
    <row r="39" spans="1:14" ht="30" customHeight="1" x14ac:dyDescent="0.25">
      <c r="A39" s="6"/>
      <c r="B39" s="6" t="s">
        <v>57</v>
      </c>
      <c r="C39" s="6"/>
      <c r="D39" s="6"/>
      <c r="E39" s="6"/>
      <c r="F39" s="8"/>
      <c r="G39" s="8"/>
      <c r="H39" s="8"/>
      <c r="I39" s="8"/>
      <c r="J39" s="8"/>
      <c r="K39" s="6"/>
      <c r="L39" s="9"/>
      <c r="M39" s="44"/>
    </row>
    <row r="40" spans="1:14" ht="15.75" x14ac:dyDescent="0.25">
      <c r="A40" s="6"/>
      <c r="B40" s="6"/>
      <c r="C40" s="6" t="s">
        <v>58</v>
      </c>
      <c r="D40" s="6"/>
      <c r="E40" s="6"/>
      <c r="F40" s="8"/>
      <c r="G40" s="8"/>
      <c r="H40" s="8"/>
      <c r="I40" s="8"/>
      <c r="J40" s="8"/>
      <c r="K40" s="6"/>
      <c r="L40" s="9"/>
      <c r="M40" s="44"/>
    </row>
    <row r="41" spans="1:14" ht="15.75" x14ac:dyDescent="0.25">
      <c r="A41" s="6"/>
      <c r="B41" s="6"/>
      <c r="C41" s="6"/>
      <c r="D41" s="6" t="s">
        <v>99</v>
      </c>
      <c r="E41" s="6"/>
      <c r="F41" s="8">
        <v>0.66</v>
      </c>
      <c r="G41" s="8"/>
      <c r="H41" s="8">
        <v>0</v>
      </c>
      <c r="I41" s="8"/>
      <c r="J41" s="8">
        <f t="shared" ref="J41:J47" si="4">ROUND((F41-H41),5)</f>
        <v>0.66</v>
      </c>
      <c r="K41" s="6"/>
      <c r="L41" s="9">
        <f t="shared" ref="L41:L47" si="5">ROUND(IF(F41=0, IF(H41=0, 0, SIGN(-H41)), IF(H41=0, SIGN(F41), (F41-H41)/ABS(H41))),5)</f>
        <v>1</v>
      </c>
      <c r="M41" s="44"/>
    </row>
    <row r="42" spans="1:14" ht="15.75" x14ac:dyDescent="0.25">
      <c r="A42" s="6"/>
      <c r="B42" s="6"/>
      <c r="C42" s="6"/>
      <c r="D42" s="6" t="s">
        <v>59</v>
      </c>
      <c r="E42" s="6"/>
      <c r="F42" s="8">
        <v>0</v>
      </c>
      <c r="G42" s="8"/>
      <c r="H42" s="8">
        <v>0</v>
      </c>
      <c r="I42" s="8"/>
      <c r="J42" s="8">
        <f t="shared" si="4"/>
        <v>0</v>
      </c>
      <c r="K42" s="6"/>
      <c r="L42" s="9">
        <f t="shared" si="5"/>
        <v>0</v>
      </c>
      <c r="M42" s="44"/>
    </row>
    <row r="43" spans="1:14" ht="15.75" x14ac:dyDescent="0.25">
      <c r="A43" s="6"/>
      <c r="B43" s="6"/>
      <c r="C43" s="6"/>
      <c r="D43" s="6" t="s">
        <v>60</v>
      </c>
      <c r="E43" s="6"/>
      <c r="F43" s="8">
        <v>59081.93</v>
      </c>
      <c r="G43" s="8"/>
      <c r="H43" s="8">
        <v>62637.29</v>
      </c>
      <c r="I43" s="8"/>
      <c r="J43" s="8">
        <f t="shared" si="4"/>
        <v>-3555.36</v>
      </c>
      <c r="K43" s="6"/>
      <c r="L43" s="9">
        <f t="shared" si="5"/>
        <v>-5.6759999999999998E-2</v>
      </c>
      <c r="M43" s="44"/>
    </row>
    <row r="44" spans="1:14" ht="16.5" thickBot="1" x14ac:dyDescent="0.3">
      <c r="A44" s="6"/>
      <c r="B44" s="6"/>
      <c r="C44" s="6"/>
      <c r="D44" s="6" t="s">
        <v>61</v>
      </c>
      <c r="E44" s="6"/>
      <c r="F44" s="11">
        <v>18382.060000000001</v>
      </c>
      <c r="G44" s="8"/>
      <c r="H44" s="11">
        <v>5794.88</v>
      </c>
      <c r="I44" s="8"/>
      <c r="J44" s="11">
        <f t="shared" si="4"/>
        <v>12587.18</v>
      </c>
      <c r="K44" s="6"/>
      <c r="L44" s="13">
        <f t="shared" si="5"/>
        <v>2.1721200000000001</v>
      </c>
      <c r="M44" s="44"/>
    </row>
    <row r="45" spans="1:14" ht="31.5" thickBot="1" x14ac:dyDescent="0.3">
      <c r="A45" s="6"/>
      <c r="B45" s="6"/>
      <c r="C45" s="6" t="s">
        <v>62</v>
      </c>
      <c r="D45" s="6"/>
      <c r="E45" s="6"/>
      <c r="F45" s="15">
        <f>ROUND(SUM(F40:F44),5)</f>
        <v>77464.649999999994</v>
      </c>
      <c r="G45" s="8"/>
      <c r="H45" s="15">
        <f>ROUND(SUM(H40:H44),5)</f>
        <v>68432.17</v>
      </c>
      <c r="I45" s="8"/>
      <c r="J45" s="15">
        <f t="shared" si="4"/>
        <v>9032.48</v>
      </c>
      <c r="K45" s="6"/>
      <c r="L45" s="16">
        <f t="shared" si="5"/>
        <v>0.13199</v>
      </c>
      <c r="M45" s="44"/>
      <c r="N45" s="28" t="s">
        <v>127</v>
      </c>
    </row>
    <row r="46" spans="1:14" ht="30" customHeight="1" thickBot="1" x14ac:dyDescent="0.3">
      <c r="A46" s="6"/>
      <c r="B46" s="6" t="s">
        <v>63</v>
      </c>
      <c r="C46" s="6"/>
      <c r="D46" s="6"/>
      <c r="E46" s="6"/>
      <c r="F46" s="15">
        <f>ROUND(F39+F45,5)</f>
        <v>77464.649999999994</v>
      </c>
      <c r="G46" s="8"/>
      <c r="H46" s="15">
        <f>ROUND(H39+H45,5)</f>
        <v>68432.17</v>
      </c>
      <c r="I46" s="8"/>
      <c r="J46" s="15">
        <f t="shared" si="4"/>
        <v>9032.48</v>
      </c>
      <c r="K46" s="6"/>
      <c r="L46" s="16">
        <f t="shared" si="5"/>
        <v>0.13199</v>
      </c>
      <c r="M46" s="44"/>
      <c r="N46" s="19"/>
    </row>
    <row r="47" spans="1:14" s="19" customFormat="1" ht="30" customHeight="1" thickBot="1" x14ac:dyDescent="0.3">
      <c r="A47" s="6" t="s">
        <v>26</v>
      </c>
      <c r="B47" s="6"/>
      <c r="C47" s="6"/>
      <c r="D47" s="6"/>
      <c r="E47" s="6"/>
      <c r="F47" s="17">
        <f>ROUND(F38+F46,5)</f>
        <v>-62145.51</v>
      </c>
      <c r="G47" s="22"/>
      <c r="H47" s="17">
        <f>ROUND(H38+H46,5)</f>
        <v>-59843.64</v>
      </c>
      <c r="I47" s="22"/>
      <c r="J47" s="17">
        <f t="shared" si="4"/>
        <v>-2301.87</v>
      </c>
      <c r="K47" s="3"/>
      <c r="L47" s="18">
        <f t="shared" si="5"/>
        <v>-3.8460000000000001E-2</v>
      </c>
      <c r="M47" s="46"/>
      <c r="N47" s="46"/>
    </row>
    <row r="48" spans="1:14" ht="16.5" thickTop="1" x14ac:dyDescent="0.25">
      <c r="A48" s="7"/>
      <c r="B48" s="7"/>
      <c r="C48" s="7"/>
      <c r="D48" s="7"/>
      <c r="E48" s="7"/>
      <c r="F48" s="29"/>
      <c r="G48" s="29"/>
      <c r="H48" s="29"/>
      <c r="I48" s="29"/>
      <c r="J48" s="29"/>
      <c r="K48" s="29"/>
      <c r="L48" s="29"/>
      <c r="M48" s="44"/>
      <c r="N48" s="44"/>
    </row>
  </sheetData>
  <mergeCells count="3">
    <mergeCell ref="A1:M1"/>
    <mergeCell ref="A2:M2"/>
    <mergeCell ref="A3:M3"/>
  </mergeCells>
  <pageMargins left="0.7" right="0.7" top="0.75" bottom="0.75" header="0.1" footer="0.3"/>
  <pageSetup scale="57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42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4274" r:id="rId4" name="HEADER"/>
      </mc:Fallback>
    </mc:AlternateContent>
    <mc:AlternateContent xmlns:mc="http://schemas.openxmlformats.org/markup-compatibility/2006">
      <mc:Choice Requires="x14">
        <control shapeId="542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4273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N46"/>
  <sheetViews>
    <sheetView topLeftCell="A13" workbookViewId="0">
      <selection activeCell="N25" sqref="N25"/>
    </sheetView>
  </sheetViews>
  <sheetFormatPr defaultRowHeight="15" x14ac:dyDescent="0.25"/>
  <cols>
    <col min="1" max="4" width="3" style="1" customWidth="1"/>
    <col min="5" max="5" width="42.85546875" style="1" bestFit="1" customWidth="1"/>
    <col min="6" max="6" width="14.85546875" style="2" bestFit="1" customWidth="1"/>
    <col min="7" max="7" width="2.28515625" style="2" customWidth="1"/>
    <col min="8" max="8" width="12.140625" style="2" bestFit="1" customWidth="1"/>
    <col min="9" max="9" width="2.28515625" style="2" customWidth="1"/>
    <col min="10" max="10" width="17" style="2" bestFit="1" customWidth="1"/>
    <col min="11" max="11" width="2.28515625" style="2" customWidth="1"/>
    <col min="12" max="12" width="15" style="2" bestFit="1" customWidth="1"/>
    <col min="13" max="13" width="1.5703125" customWidth="1"/>
    <col min="14" max="14" width="40.7109375" customWidth="1"/>
  </cols>
  <sheetData>
    <row r="1" spans="1:14" ht="15.75" x14ac:dyDescent="0.25">
      <c r="A1" s="50" t="s">
        <v>103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43">
        <v>41900</v>
      </c>
    </row>
    <row r="2" spans="1:14" ht="15.75" x14ac:dyDescent="0.25">
      <c r="A2" s="50" t="s">
        <v>110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25"/>
    </row>
    <row r="3" spans="1:14" ht="15.75" x14ac:dyDescent="0.25">
      <c r="A3" s="50" t="s">
        <v>171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25"/>
    </row>
    <row r="4" spans="1:14" ht="16.5" thickBot="1" x14ac:dyDescent="0.3">
      <c r="A4" s="3"/>
      <c r="B4" s="3"/>
      <c r="C4" s="3"/>
      <c r="D4" s="3"/>
      <c r="E4" s="3"/>
      <c r="F4" s="23"/>
      <c r="G4" s="24"/>
      <c r="H4" s="23"/>
      <c r="I4" s="24"/>
      <c r="J4" s="23"/>
      <c r="K4" s="24"/>
      <c r="L4" s="23"/>
      <c r="M4" s="25"/>
      <c r="N4" s="25"/>
    </row>
    <row r="5" spans="1:14" s="20" customFormat="1" ht="17.25" thickTop="1" thickBot="1" x14ac:dyDescent="0.3">
      <c r="A5" s="31"/>
      <c r="B5" s="31"/>
      <c r="C5" s="31"/>
      <c r="D5" s="31"/>
      <c r="E5" s="31"/>
      <c r="F5" s="4" t="s">
        <v>172</v>
      </c>
      <c r="G5" s="26"/>
      <c r="H5" s="4" t="s">
        <v>64</v>
      </c>
      <c r="I5" s="26"/>
      <c r="J5" s="4" t="s">
        <v>65</v>
      </c>
      <c r="K5" s="26"/>
      <c r="L5" s="4" t="s">
        <v>66</v>
      </c>
      <c r="M5" s="49"/>
      <c r="N5" s="27" t="s">
        <v>67</v>
      </c>
    </row>
    <row r="6" spans="1:14" ht="16.5" thickTop="1" x14ac:dyDescent="0.25">
      <c r="A6" s="6"/>
      <c r="B6" s="6" t="s">
        <v>29</v>
      </c>
      <c r="C6" s="6"/>
      <c r="D6" s="6"/>
      <c r="E6" s="6"/>
      <c r="F6" s="8"/>
      <c r="G6" s="6"/>
      <c r="H6" s="8"/>
      <c r="I6" s="6"/>
      <c r="J6" s="8"/>
      <c r="K6" s="6"/>
      <c r="L6" s="9"/>
      <c r="M6" s="25"/>
      <c r="N6" s="25"/>
    </row>
    <row r="7" spans="1:14" ht="15.75" x14ac:dyDescent="0.25">
      <c r="A7" s="6"/>
      <c r="B7" s="6"/>
      <c r="C7" s="6"/>
      <c r="D7" s="6" t="s">
        <v>30</v>
      </c>
      <c r="E7" s="6"/>
      <c r="F7" s="8"/>
      <c r="G7" s="6"/>
      <c r="H7" s="8"/>
      <c r="I7" s="6"/>
      <c r="J7" s="8"/>
      <c r="K7" s="6"/>
      <c r="L7" s="9"/>
      <c r="M7" s="25"/>
      <c r="N7" s="25"/>
    </row>
    <row r="8" spans="1:14" ht="45.75" x14ac:dyDescent="0.25">
      <c r="A8" s="6"/>
      <c r="B8" s="6"/>
      <c r="C8" s="6"/>
      <c r="D8" s="6"/>
      <c r="E8" s="6" t="s">
        <v>31</v>
      </c>
      <c r="F8" s="8">
        <v>862709</v>
      </c>
      <c r="G8" s="6"/>
      <c r="H8" s="8">
        <v>865500</v>
      </c>
      <c r="I8" s="6"/>
      <c r="J8" s="8">
        <f t="shared" ref="J8:J13" si="0">ROUND((F8-H8),5)</f>
        <v>-2791</v>
      </c>
      <c r="K8" s="6"/>
      <c r="L8" s="9">
        <f t="shared" ref="L8:L13" si="1">ROUND(IF(H8=0, IF(F8=0, 0, 1), F8/H8),5)</f>
        <v>0.99678</v>
      </c>
      <c r="M8" s="25"/>
      <c r="N8" s="28" t="s">
        <v>130</v>
      </c>
    </row>
    <row r="9" spans="1:14" ht="30.75" x14ac:dyDescent="0.25">
      <c r="A9" s="6"/>
      <c r="B9" s="6"/>
      <c r="C9" s="6"/>
      <c r="D9" s="6"/>
      <c r="E9" s="6" t="s">
        <v>32</v>
      </c>
      <c r="F9" s="8">
        <v>134082</v>
      </c>
      <c r="G9" s="6"/>
      <c r="H9" s="8">
        <v>143080</v>
      </c>
      <c r="I9" s="6"/>
      <c r="J9" s="8">
        <f t="shared" si="0"/>
        <v>-8998</v>
      </c>
      <c r="K9" s="6"/>
      <c r="L9" s="9">
        <f t="shared" si="1"/>
        <v>0.93711</v>
      </c>
      <c r="M9" s="25"/>
      <c r="N9" s="28" t="s">
        <v>129</v>
      </c>
    </row>
    <row r="10" spans="1:14" ht="30.75" x14ac:dyDescent="0.25">
      <c r="A10" s="6"/>
      <c r="B10" s="6"/>
      <c r="C10" s="6"/>
      <c r="D10" s="6"/>
      <c r="E10" s="6" t="s">
        <v>174</v>
      </c>
      <c r="F10" s="8">
        <v>17805</v>
      </c>
      <c r="G10" s="6"/>
      <c r="H10" s="8">
        <v>16300</v>
      </c>
      <c r="I10" s="6"/>
      <c r="J10" s="8">
        <f t="shared" si="0"/>
        <v>1505</v>
      </c>
      <c r="K10" s="6"/>
      <c r="L10" s="9">
        <f t="shared" si="1"/>
        <v>1.09233</v>
      </c>
      <c r="M10" s="25"/>
      <c r="N10" s="28" t="s">
        <v>117</v>
      </c>
    </row>
    <row r="11" spans="1:14" ht="31.5" thickBot="1" x14ac:dyDescent="0.3">
      <c r="A11" s="6"/>
      <c r="B11" s="6"/>
      <c r="C11" s="6"/>
      <c r="D11" s="6"/>
      <c r="E11" s="6" t="s">
        <v>33</v>
      </c>
      <c r="F11" s="11">
        <v>28600</v>
      </c>
      <c r="G11" s="6"/>
      <c r="H11" s="11">
        <v>39000</v>
      </c>
      <c r="I11" s="6"/>
      <c r="J11" s="11">
        <f t="shared" si="0"/>
        <v>-10400</v>
      </c>
      <c r="K11" s="6"/>
      <c r="L11" s="13">
        <f t="shared" si="1"/>
        <v>0.73333000000000004</v>
      </c>
      <c r="M11" s="25"/>
      <c r="N11" s="28" t="s">
        <v>102</v>
      </c>
    </row>
    <row r="12" spans="1:14" ht="16.5" thickBot="1" x14ac:dyDescent="0.3">
      <c r="A12" s="6"/>
      <c r="B12" s="6"/>
      <c r="C12" s="6"/>
      <c r="D12" s="6" t="s">
        <v>35</v>
      </c>
      <c r="E12" s="6"/>
      <c r="F12" s="12">
        <f>ROUND(SUM(F7:F11),5)</f>
        <v>1043196</v>
      </c>
      <c r="G12" s="6"/>
      <c r="H12" s="12">
        <f>ROUND(SUM(H7:H11),5)</f>
        <v>1063880</v>
      </c>
      <c r="I12" s="6"/>
      <c r="J12" s="12">
        <f t="shared" si="0"/>
        <v>-20684</v>
      </c>
      <c r="K12" s="6"/>
      <c r="L12" s="14">
        <f t="shared" si="1"/>
        <v>0.98055999999999999</v>
      </c>
      <c r="M12" s="25"/>
      <c r="N12" s="25"/>
    </row>
    <row r="13" spans="1:14" ht="30" customHeight="1" x14ac:dyDescent="0.25">
      <c r="A13" s="6"/>
      <c r="B13" s="6"/>
      <c r="C13" s="6" t="s">
        <v>36</v>
      </c>
      <c r="D13" s="6"/>
      <c r="E13" s="6"/>
      <c r="F13" s="8">
        <f>F12</f>
        <v>1043196</v>
      </c>
      <c r="G13" s="6"/>
      <c r="H13" s="8">
        <f>H12</f>
        <v>1063880</v>
      </c>
      <c r="I13" s="6"/>
      <c r="J13" s="8">
        <f t="shared" si="0"/>
        <v>-20684</v>
      </c>
      <c r="K13" s="6"/>
      <c r="L13" s="9">
        <f t="shared" si="1"/>
        <v>0.98055999999999999</v>
      </c>
      <c r="M13" s="25"/>
      <c r="N13" s="28"/>
    </row>
    <row r="14" spans="1:14" ht="30" customHeight="1" x14ac:dyDescent="0.25">
      <c r="A14" s="6"/>
      <c r="B14" s="6"/>
      <c r="C14" s="6"/>
      <c r="D14" s="6" t="s">
        <v>37</v>
      </c>
      <c r="E14" s="6"/>
      <c r="F14" s="8"/>
      <c r="G14" s="6"/>
      <c r="H14" s="8"/>
      <c r="I14" s="6"/>
      <c r="J14" s="8"/>
      <c r="K14" s="6"/>
      <c r="L14" s="9"/>
      <c r="M14" s="25"/>
      <c r="N14" s="28"/>
    </row>
    <row r="15" spans="1:14" ht="15.75" x14ac:dyDescent="0.25">
      <c r="A15" s="6"/>
      <c r="B15" s="6"/>
      <c r="C15" s="6"/>
      <c r="D15" s="6"/>
      <c r="E15" s="6" t="s">
        <v>38</v>
      </c>
      <c r="F15" s="8">
        <v>1519</v>
      </c>
      <c r="G15" s="6"/>
      <c r="H15" s="8">
        <v>2400</v>
      </c>
      <c r="I15" s="6"/>
      <c r="J15" s="8">
        <f t="shared" ref="J15:J31" si="2">ROUND((F15-H15),5)</f>
        <v>-881</v>
      </c>
      <c r="K15" s="6"/>
      <c r="L15" s="9">
        <f t="shared" ref="L15:L29" si="3">ROUND(IF(H15=0, IF(F15=0, 0, 1), F15/H15),5)</f>
        <v>0.63292000000000004</v>
      </c>
      <c r="M15" s="25"/>
      <c r="N15" s="28"/>
    </row>
    <row r="16" spans="1:14" ht="15.75" x14ac:dyDescent="0.25">
      <c r="A16" s="6"/>
      <c r="B16" s="6"/>
      <c r="C16" s="6"/>
      <c r="D16" s="6"/>
      <c r="E16" s="6" t="s">
        <v>39</v>
      </c>
      <c r="F16" s="8">
        <v>7316</v>
      </c>
      <c r="G16" s="6"/>
      <c r="H16" s="8">
        <v>5900</v>
      </c>
      <c r="I16" s="6"/>
      <c r="J16" s="8">
        <f t="shared" si="2"/>
        <v>1416</v>
      </c>
      <c r="K16" s="6"/>
      <c r="L16" s="9">
        <f t="shared" si="3"/>
        <v>1.24</v>
      </c>
      <c r="M16" s="25"/>
      <c r="N16" s="28"/>
    </row>
    <row r="17" spans="1:14" ht="15.75" x14ac:dyDescent="0.25">
      <c r="A17" s="6"/>
      <c r="B17" s="6"/>
      <c r="C17" s="6"/>
      <c r="D17" s="6"/>
      <c r="E17" s="6" t="s">
        <v>40</v>
      </c>
      <c r="F17" s="8">
        <v>8837</v>
      </c>
      <c r="G17" s="6"/>
      <c r="H17" s="8">
        <v>8800</v>
      </c>
      <c r="I17" s="6"/>
      <c r="J17" s="8">
        <f t="shared" si="2"/>
        <v>37</v>
      </c>
      <c r="K17" s="6"/>
      <c r="L17" s="9">
        <f t="shared" si="3"/>
        <v>1.0042</v>
      </c>
      <c r="M17" s="25"/>
      <c r="N17" s="25"/>
    </row>
    <row r="18" spans="1:14" ht="15.75" x14ac:dyDescent="0.25">
      <c r="A18" s="6"/>
      <c r="B18" s="6"/>
      <c r="C18" s="6"/>
      <c r="D18" s="6"/>
      <c r="E18" s="6" t="s">
        <v>41</v>
      </c>
      <c r="F18" s="8">
        <v>37406</v>
      </c>
      <c r="G18" s="6"/>
      <c r="H18" s="8">
        <v>60000</v>
      </c>
      <c r="I18" s="6"/>
      <c r="J18" s="8">
        <f t="shared" si="2"/>
        <v>-22594</v>
      </c>
      <c r="K18" s="6"/>
      <c r="L18" s="9">
        <f t="shared" si="3"/>
        <v>0.62343000000000004</v>
      </c>
      <c r="M18" s="25"/>
      <c r="N18" s="28" t="s">
        <v>124</v>
      </c>
    </row>
    <row r="19" spans="1:14" ht="15.75" x14ac:dyDescent="0.25">
      <c r="A19" s="6"/>
      <c r="B19" s="6"/>
      <c r="C19" s="6"/>
      <c r="D19" s="6"/>
      <c r="E19" s="6" t="s">
        <v>42</v>
      </c>
      <c r="F19" s="8">
        <v>2778</v>
      </c>
      <c r="G19" s="6"/>
      <c r="H19" s="8">
        <v>2740</v>
      </c>
      <c r="I19" s="6"/>
      <c r="J19" s="8">
        <f t="shared" si="2"/>
        <v>38</v>
      </c>
      <c r="K19" s="6"/>
      <c r="L19" s="9">
        <f t="shared" si="3"/>
        <v>1.01387</v>
      </c>
      <c r="M19" s="25"/>
      <c r="N19" s="28"/>
    </row>
    <row r="20" spans="1:14" ht="60.75" x14ac:dyDescent="0.25">
      <c r="A20" s="6"/>
      <c r="B20" s="6"/>
      <c r="C20" s="6"/>
      <c r="D20" s="6"/>
      <c r="E20" s="6" t="s">
        <v>43</v>
      </c>
      <c r="F20" s="8">
        <v>26009</v>
      </c>
      <c r="G20" s="6"/>
      <c r="H20" s="8">
        <v>34680</v>
      </c>
      <c r="I20" s="6"/>
      <c r="J20" s="8">
        <f t="shared" si="2"/>
        <v>-8671</v>
      </c>
      <c r="K20" s="6"/>
      <c r="L20" s="9">
        <f t="shared" si="3"/>
        <v>0.74997000000000003</v>
      </c>
      <c r="M20" s="25"/>
      <c r="N20" s="28" t="s">
        <v>180</v>
      </c>
    </row>
    <row r="21" spans="1:14" ht="30.75" x14ac:dyDescent="0.25">
      <c r="A21" s="6"/>
      <c r="B21" s="6"/>
      <c r="C21" s="6"/>
      <c r="D21" s="6"/>
      <c r="E21" s="6" t="s">
        <v>44</v>
      </c>
      <c r="F21" s="8">
        <v>33565</v>
      </c>
      <c r="G21" s="6"/>
      <c r="H21" s="8">
        <v>38980</v>
      </c>
      <c r="I21" s="6"/>
      <c r="J21" s="8">
        <f t="shared" si="2"/>
        <v>-5415</v>
      </c>
      <c r="K21" s="6"/>
      <c r="L21" s="9">
        <f t="shared" si="3"/>
        <v>0.86107999999999996</v>
      </c>
      <c r="M21" s="25"/>
      <c r="N21" s="28" t="s">
        <v>181</v>
      </c>
    </row>
    <row r="22" spans="1:14" ht="30.75" x14ac:dyDescent="0.25">
      <c r="A22" s="6"/>
      <c r="B22" s="6"/>
      <c r="C22" s="6"/>
      <c r="D22" s="6"/>
      <c r="E22" s="6" t="s">
        <v>45</v>
      </c>
      <c r="F22" s="8">
        <v>534681</v>
      </c>
      <c r="G22" s="6"/>
      <c r="H22" s="8">
        <v>551580</v>
      </c>
      <c r="I22" s="6"/>
      <c r="J22" s="8">
        <f t="shared" si="2"/>
        <v>-16899</v>
      </c>
      <c r="K22" s="6"/>
      <c r="L22" s="9">
        <f t="shared" si="3"/>
        <v>0.96936</v>
      </c>
      <c r="M22" s="25"/>
      <c r="N22" s="28" t="s">
        <v>111</v>
      </c>
    </row>
    <row r="23" spans="1:14" ht="30.75" x14ac:dyDescent="0.25">
      <c r="A23" s="6"/>
      <c r="B23" s="6"/>
      <c r="C23" s="6"/>
      <c r="D23" s="6"/>
      <c r="E23" s="6" t="s">
        <v>46</v>
      </c>
      <c r="F23" s="8">
        <v>91828</v>
      </c>
      <c r="G23" s="6"/>
      <c r="H23" s="8">
        <v>77700</v>
      </c>
      <c r="I23" s="6"/>
      <c r="J23" s="8">
        <f t="shared" si="2"/>
        <v>14128</v>
      </c>
      <c r="K23" s="6"/>
      <c r="L23" s="9">
        <f t="shared" si="3"/>
        <v>1.1818299999999999</v>
      </c>
      <c r="M23" s="25"/>
      <c r="N23" s="28" t="s">
        <v>112</v>
      </c>
    </row>
    <row r="24" spans="1:14" ht="15.75" x14ac:dyDescent="0.25">
      <c r="A24" s="6"/>
      <c r="B24" s="6"/>
      <c r="C24" s="6"/>
      <c r="D24" s="6"/>
      <c r="E24" s="6" t="s">
        <v>47</v>
      </c>
      <c r="F24" s="8">
        <v>69846</v>
      </c>
      <c r="G24" s="6"/>
      <c r="H24" s="8">
        <v>68000</v>
      </c>
      <c r="I24" s="6"/>
      <c r="J24" s="8">
        <f t="shared" si="2"/>
        <v>1846</v>
      </c>
      <c r="K24" s="6"/>
      <c r="L24" s="9">
        <f t="shared" si="3"/>
        <v>1.02715</v>
      </c>
      <c r="M24" s="25"/>
      <c r="N24" s="28"/>
    </row>
    <row r="25" spans="1:14" ht="30.75" x14ac:dyDescent="0.25">
      <c r="A25" s="6"/>
      <c r="B25" s="6"/>
      <c r="C25" s="6"/>
      <c r="D25" s="6"/>
      <c r="E25" s="6" t="s">
        <v>48</v>
      </c>
      <c r="F25" s="8">
        <v>308846</v>
      </c>
      <c r="G25" s="6"/>
      <c r="H25" s="8">
        <v>271233</v>
      </c>
      <c r="I25" s="6"/>
      <c r="J25" s="8">
        <f t="shared" si="2"/>
        <v>37613</v>
      </c>
      <c r="K25" s="6"/>
      <c r="L25" s="9">
        <f t="shared" si="3"/>
        <v>1.1386700000000001</v>
      </c>
      <c r="M25" s="25"/>
      <c r="N25" s="28" t="s">
        <v>182</v>
      </c>
    </row>
    <row r="26" spans="1:14" ht="15.75" x14ac:dyDescent="0.25">
      <c r="A26" s="6"/>
      <c r="B26" s="6"/>
      <c r="C26" s="6"/>
      <c r="D26" s="6"/>
      <c r="E26" s="6" t="s">
        <v>49</v>
      </c>
      <c r="F26" s="8">
        <v>493</v>
      </c>
      <c r="G26" s="6"/>
      <c r="H26" s="8">
        <v>700</v>
      </c>
      <c r="I26" s="6"/>
      <c r="J26" s="8">
        <f t="shared" si="2"/>
        <v>-207</v>
      </c>
      <c r="K26" s="6"/>
      <c r="L26" s="9">
        <f t="shared" si="3"/>
        <v>0.70428999999999997</v>
      </c>
      <c r="M26" s="25"/>
      <c r="N26" s="28"/>
    </row>
    <row r="27" spans="1:14" ht="15.75" x14ac:dyDescent="0.25">
      <c r="A27" s="6"/>
      <c r="B27" s="6"/>
      <c r="C27" s="6"/>
      <c r="D27" s="6"/>
      <c r="E27" s="6" t="s">
        <v>50</v>
      </c>
      <c r="F27" s="8">
        <v>24480</v>
      </c>
      <c r="G27" s="6"/>
      <c r="H27" s="8">
        <v>25000</v>
      </c>
      <c r="I27" s="6"/>
      <c r="J27" s="8">
        <f t="shared" si="2"/>
        <v>-520</v>
      </c>
      <c r="K27" s="6"/>
      <c r="L27" s="9">
        <f t="shared" si="3"/>
        <v>0.97919999999999996</v>
      </c>
      <c r="M27" s="25"/>
      <c r="N27" s="28"/>
    </row>
    <row r="28" spans="1:14" ht="15.75" x14ac:dyDescent="0.25">
      <c r="A28" s="6"/>
      <c r="B28" s="6"/>
      <c r="C28" s="6"/>
      <c r="D28" s="6"/>
      <c r="E28" s="6" t="s">
        <v>51</v>
      </c>
      <c r="F28" s="8">
        <v>13770</v>
      </c>
      <c r="G28" s="6"/>
      <c r="H28" s="8">
        <v>11300</v>
      </c>
      <c r="I28" s="6"/>
      <c r="J28" s="8">
        <f t="shared" si="2"/>
        <v>2470</v>
      </c>
      <c r="K28" s="6"/>
      <c r="L28" s="9">
        <f t="shared" si="3"/>
        <v>1.21858</v>
      </c>
      <c r="M28" s="25"/>
      <c r="N28" s="28"/>
    </row>
    <row r="29" spans="1:14" ht="15.75" x14ac:dyDescent="0.25">
      <c r="A29" s="6"/>
      <c r="B29" s="6"/>
      <c r="C29" s="6"/>
      <c r="D29" s="6"/>
      <c r="E29" s="6" t="s">
        <v>52</v>
      </c>
      <c r="F29" s="8">
        <v>1448</v>
      </c>
      <c r="G29" s="6"/>
      <c r="H29" s="8">
        <v>1760</v>
      </c>
      <c r="I29" s="6"/>
      <c r="J29" s="8">
        <f t="shared" si="2"/>
        <v>-312</v>
      </c>
      <c r="K29" s="6"/>
      <c r="L29" s="9">
        <f t="shared" si="3"/>
        <v>0.82272999999999996</v>
      </c>
      <c r="M29" s="25"/>
      <c r="N29" s="28"/>
    </row>
    <row r="30" spans="1:14" ht="30.75" x14ac:dyDescent="0.25">
      <c r="A30" s="6"/>
      <c r="B30" s="6"/>
      <c r="C30" s="6"/>
      <c r="D30" s="6"/>
      <c r="E30" s="6" t="s">
        <v>116</v>
      </c>
      <c r="F30" s="8">
        <v>7350</v>
      </c>
      <c r="G30" s="6"/>
      <c r="H30" s="8"/>
      <c r="I30" s="6"/>
      <c r="J30" s="8">
        <f t="shared" si="2"/>
        <v>7350</v>
      </c>
      <c r="K30" s="6"/>
      <c r="L30" s="9"/>
      <c r="M30" s="25"/>
      <c r="N30" s="28" t="s">
        <v>181</v>
      </c>
    </row>
    <row r="31" spans="1:14" ht="15.75" x14ac:dyDescent="0.25">
      <c r="A31" s="6"/>
      <c r="B31" s="6"/>
      <c r="C31" s="6"/>
      <c r="D31" s="6"/>
      <c r="E31" s="6" t="s">
        <v>53</v>
      </c>
      <c r="F31" s="8">
        <v>11362</v>
      </c>
      <c r="G31" s="6"/>
      <c r="H31" s="8">
        <v>12200</v>
      </c>
      <c r="I31" s="6"/>
      <c r="J31" s="8">
        <f t="shared" si="2"/>
        <v>-838</v>
      </c>
      <c r="K31" s="6"/>
      <c r="L31" s="9">
        <f>ROUND(IF(H31=0, IF(F31=0, 0, 1), F31/H31),5)</f>
        <v>0.93130999999999997</v>
      </c>
      <c r="M31" s="25"/>
      <c r="N31" s="28"/>
    </row>
    <row r="32" spans="1:14" ht="15.75" x14ac:dyDescent="0.25">
      <c r="A32" s="6"/>
      <c r="B32" s="6"/>
      <c r="C32" s="6"/>
      <c r="D32" s="6"/>
      <c r="E32" s="6" t="s">
        <v>175</v>
      </c>
      <c r="F32" s="8">
        <v>0</v>
      </c>
      <c r="G32" s="6"/>
      <c r="H32" s="8"/>
      <c r="I32" s="6"/>
      <c r="J32" s="8"/>
      <c r="K32" s="6"/>
      <c r="L32" s="9"/>
      <c r="M32" s="25"/>
      <c r="N32" s="25"/>
    </row>
    <row r="33" spans="1:14" ht="15.75" x14ac:dyDescent="0.25">
      <c r="A33" s="6"/>
      <c r="B33" s="6"/>
      <c r="C33" s="6"/>
      <c r="D33" s="6"/>
      <c r="E33" s="6" t="s">
        <v>118</v>
      </c>
      <c r="F33" s="8">
        <v>895</v>
      </c>
      <c r="G33" s="6"/>
      <c r="H33" s="8">
        <v>500</v>
      </c>
      <c r="I33" s="6"/>
      <c r="J33" s="8">
        <f>ROUND((F33-H33),5)</f>
        <v>395</v>
      </c>
      <c r="K33" s="6"/>
      <c r="L33" s="9">
        <f>ROUND(IF(H33=0, IF(F33=0, 0, 1), F33/H33),5)</f>
        <v>1.79</v>
      </c>
      <c r="M33" s="25"/>
      <c r="N33" s="25"/>
    </row>
    <row r="34" spans="1:14" ht="16.5" thickBot="1" x14ac:dyDescent="0.3">
      <c r="A34" s="6"/>
      <c r="B34" s="6"/>
      <c r="C34" s="6"/>
      <c r="D34" s="6"/>
      <c r="E34" s="6" t="s">
        <v>54</v>
      </c>
      <c r="F34" s="11">
        <v>376</v>
      </c>
      <c r="G34" s="6"/>
      <c r="H34" s="11">
        <v>1600</v>
      </c>
      <c r="I34" s="6"/>
      <c r="J34" s="11">
        <f>ROUND((F34-H34),5)</f>
        <v>-1224</v>
      </c>
      <c r="K34" s="6"/>
      <c r="L34" s="13">
        <f>ROUND(IF(H34=0, IF(F34=0, 0, 1), F34/H34),5)</f>
        <v>0.23499999999999999</v>
      </c>
      <c r="M34" s="25"/>
      <c r="N34" s="25"/>
    </row>
    <row r="35" spans="1:14" ht="16.5" thickBot="1" x14ac:dyDescent="0.3">
      <c r="A35" s="6"/>
      <c r="B35" s="6"/>
      <c r="C35" s="6"/>
      <c r="D35" s="6" t="s">
        <v>55</v>
      </c>
      <c r="E35" s="6"/>
      <c r="F35" s="12">
        <f>ROUND(SUM(F14:F34),5)</f>
        <v>1182805</v>
      </c>
      <c r="G35" s="6"/>
      <c r="H35" s="12">
        <f>ROUND(SUM(H14:H34),5)</f>
        <v>1175073</v>
      </c>
      <c r="I35" s="6"/>
      <c r="J35" s="12">
        <f>ROUND((F35-H35),5)</f>
        <v>7732</v>
      </c>
      <c r="K35" s="6"/>
      <c r="L35" s="14">
        <f>ROUND(IF(H35=0, IF(F35=0, 0, 1), F35/H35),5)</f>
        <v>1.00658</v>
      </c>
      <c r="M35" s="25"/>
      <c r="N35" s="25"/>
    </row>
    <row r="36" spans="1:14" ht="30" customHeight="1" x14ac:dyDescent="0.25">
      <c r="A36" s="6"/>
      <c r="B36" s="6" t="s">
        <v>56</v>
      </c>
      <c r="C36" s="6"/>
      <c r="D36" s="6"/>
      <c r="E36" s="6"/>
      <c r="F36" s="8">
        <f>ROUND(F6+F13-F35,5)</f>
        <v>-139609</v>
      </c>
      <c r="G36" s="6"/>
      <c r="H36" s="8">
        <f>ROUND(H6+H13-H35,5)</f>
        <v>-111193</v>
      </c>
      <c r="I36" s="6"/>
      <c r="J36" s="8">
        <f>ROUND((F36-H36),5)</f>
        <v>-28416</v>
      </c>
      <c r="K36" s="6"/>
      <c r="L36" s="9">
        <f>ROUND(IF(H36=0, IF(F36=0, 0, 1), F36/H36),5)</f>
        <v>1.25556</v>
      </c>
      <c r="M36" s="25"/>
      <c r="N36" s="25"/>
    </row>
    <row r="37" spans="1:14" ht="30" customHeight="1" x14ac:dyDescent="0.25">
      <c r="A37" s="6"/>
      <c r="B37" s="6" t="s">
        <v>57</v>
      </c>
      <c r="C37" s="6"/>
      <c r="D37" s="6"/>
      <c r="E37" s="6"/>
      <c r="F37" s="8"/>
      <c r="G37" s="6"/>
      <c r="H37" s="8"/>
      <c r="I37" s="6"/>
      <c r="J37" s="8"/>
      <c r="K37" s="6"/>
      <c r="L37" s="9"/>
      <c r="M37" s="25"/>
      <c r="N37" s="25"/>
    </row>
    <row r="38" spans="1:14" ht="15.75" x14ac:dyDescent="0.25">
      <c r="A38" s="6"/>
      <c r="B38" s="6"/>
      <c r="C38" s="6" t="s">
        <v>58</v>
      </c>
      <c r="D38" s="6"/>
      <c r="E38" s="6"/>
      <c r="F38" s="8"/>
      <c r="G38" s="6"/>
      <c r="H38" s="8"/>
      <c r="I38" s="6"/>
      <c r="J38" s="8"/>
      <c r="K38" s="6"/>
      <c r="L38" s="9"/>
      <c r="M38" s="25"/>
      <c r="N38" s="25"/>
    </row>
    <row r="39" spans="1:14" ht="15.75" x14ac:dyDescent="0.25">
      <c r="A39" s="6"/>
      <c r="B39" s="6"/>
      <c r="C39" s="6"/>
      <c r="D39" s="6" t="s">
        <v>99</v>
      </c>
      <c r="E39" s="6"/>
      <c r="F39" s="8">
        <v>1</v>
      </c>
      <c r="G39" s="6"/>
      <c r="H39" s="8"/>
      <c r="I39" s="6"/>
      <c r="J39" s="8"/>
      <c r="K39" s="6"/>
      <c r="L39" s="9"/>
      <c r="M39" s="25"/>
      <c r="N39" s="25"/>
    </row>
    <row r="40" spans="1:14" ht="15.75" x14ac:dyDescent="0.25">
      <c r="A40" s="6"/>
      <c r="B40" s="6"/>
      <c r="C40" s="6"/>
      <c r="D40" s="6" t="s">
        <v>59</v>
      </c>
      <c r="E40" s="6"/>
      <c r="F40" s="8">
        <v>0</v>
      </c>
      <c r="G40" s="6"/>
      <c r="H40" s="8">
        <v>0</v>
      </c>
      <c r="I40" s="6"/>
      <c r="J40" s="8">
        <f t="shared" ref="J40:J45" si="4">ROUND((F40-H40),5)</f>
        <v>0</v>
      </c>
      <c r="K40" s="6"/>
      <c r="L40" s="9">
        <f t="shared" ref="L40:L45" si="5">ROUND(IF(H40=0, IF(F40=0, 0, 1), F40/H40),5)</f>
        <v>0</v>
      </c>
      <c r="M40" s="25"/>
      <c r="N40" s="25"/>
    </row>
    <row r="41" spans="1:14" ht="15.75" x14ac:dyDescent="0.25">
      <c r="A41" s="6"/>
      <c r="B41" s="6"/>
      <c r="C41" s="6"/>
      <c r="D41" s="6" t="s">
        <v>60</v>
      </c>
      <c r="E41" s="6"/>
      <c r="F41" s="8">
        <v>59082</v>
      </c>
      <c r="G41" s="6"/>
      <c r="H41" s="8">
        <v>66000</v>
      </c>
      <c r="I41" s="6"/>
      <c r="J41" s="8">
        <f t="shared" si="4"/>
        <v>-6918</v>
      </c>
      <c r="K41" s="6"/>
      <c r="L41" s="9">
        <f t="shared" si="5"/>
        <v>0.89517999999999998</v>
      </c>
      <c r="M41" s="25"/>
      <c r="N41" s="25"/>
    </row>
    <row r="42" spans="1:14" ht="16.5" thickBot="1" x14ac:dyDescent="0.3">
      <c r="A42" s="6"/>
      <c r="B42" s="6"/>
      <c r="C42" s="6"/>
      <c r="D42" s="6" t="s">
        <v>61</v>
      </c>
      <c r="E42" s="6"/>
      <c r="F42" s="11">
        <v>18382</v>
      </c>
      <c r="G42" s="6"/>
      <c r="H42" s="11">
        <v>11400</v>
      </c>
      <c r="I42" s="6"/>
      <c r="J42" s="11">
        <f t="shared" si="4"/>
        <v>6982</v>
      </c>
      <c r="K42" s="6"/>
      <c r="L42" s="13">
        <f t="shared" si="5"/>
        <v>1.61246</v>
      </c>
      <c r="M42" s="25"/>
      <c r="N42" s="25"/>
    </row>
    <row r="43" spans="1:14" ht="16.5" thickBot="1" x14ac:dyDescent="0.3">
      <c r="A43" s="6"/>
      <c r="B43" s="6"/>
      <c r="C43" s="6" t="s">
        <v>62</v>
      </c>
      <c r="D43" s="6"/>
      <c r="E43" s="6"/>
      <c r="F43" s="15">
        <f>ROUND(SUM(F38:F42),5)</f>
        <v>77465</v>
      </c>
      <c r="G43" s="6"/>
      <c r="H43" s="15">
        <f>ROUND(SUM(H38:H42),5)</f>
        <v>77400</v>
      </c>
      <c r="I43" s="6"/>
      <c r="J43" s="15">
        <f t="shared" si="4"/>
        <v>65</v>
      </c>
      <c r="K43" s="6"/>
      <c r="L43" s="16">
        <f t="shared" si="5"/>
        <v>1.00084</v>
      </c>
      <c r="M43" s="25"/>
      <c r="N43" s="25"/>
    </row>
    <row r="44" spans="1:14" ht="30" customHeight="1" thickBot="1" x14ac:dyDescent="0.3">
      <c r="A44" s="6"/>
      <c r="B44" s="6" t="s">
        <v>63</v>
      </c>
      <c r="C44" s="6"/>
      <c r="D44" s="6"/>
      <c r="E44" s="6"/>
      <c r="F44" s="15">
        <f>ROUND(F37+F43,5)</f>
        <v>77465</v>
      </c>
      <c r="G44" s="6"/>
      <c r="H44" s="15">
        <f>ROUND(H37+H43,5)</f>
        <v>77400</v>
      </c>
      <c r="I44" s="6"/>
      <c r="J44" s="15">
        <f t="shared" si="4"/>
        <v>65</v>
      </c>
      <c r="K44" s="6"/>
      <c r="L44" s="16">
        <f t="shared" si="5"/>
        <v>1.00084</v>
      </c>
      <c r="M44" s="25"/>
      <c r="N44" s="46"/>
    </row>
    <row r="45" spans="1:14" s="19" customFormat="1" ht="30" customHeight="1" thickBot="1" x14ac:dyDescent="0.3">
      <c r="A45" s="6" t="s">
        <v>26</v>
      </c>
      <c r="B45" s="6"/>
      <c r="C45" s="6"/>
      <c r="D45" s="6"/>
      <c r="E45" s="6"/>
      <c r="F45" s="17">
        <f>ROUND(F36+F44,5)</f>
        <v>-62144</v>
      </c>
      <c r="G45" s="3"/>
      <c r="H45" s="17">
        <f>ROUND(H36+H44,5)</f>
        <v>-33793</v>
      </c>
      <c r="I45" s="3"/>
      <c r="J45" s="17">
        <f t="shared" si="4"/>
        <v>-28351</v>
      </c>
      <c r="K45" s="3"/>
      <c r="L45" s="18">
        <f t="shared" si="5"/>
        <v>1.8389599999999999</v>
      </c>
      <c r="M45" s="46"/>
      <c r="N45" s="25"/>
    </row>
    <row r="46" spans="1:14" ht="16.5" thickTop="1" x14ac:dyDescent="0.25">
      <c r="A46" s="7"/>
      <c r="B46" s="7"/>
      <c r="C46" s="7"/>
      <c r="D46" s="7"/>
      <c r="E46" s="7"/>
      <c r="F46" s="29"/>
      <c r="G46" s="29"/>
      <c r="H46" s="29"/>
      <c r="I46" s="29"/>
      <c r="J46" s="29"/>
      <c r="K46" s="29"/>
      <c r="L46" s="29"/>
      <c r="M46" s="25"/>
      <c r="N46" s="25"/>
    </row>
  </sheetData>
  <mergeCells count="3">
    <mergeCell ref="A1:M1"/>
    <mergeCell ref="A2:M2"/>
    <mergeCell ref="A3:M3"/>
  </mergeCells>
  <pageMargins left="0.7" right="0.7" top="0.75" bottom="0.75" header="0.1" footer="0.3"/>
  <pageSetup scale="55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041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60418" r:id="rId4" name="HEADER"/>
      </mc:Fallback>
    </mc:AlternateContent>
    <mc:AlternateContent xmlns:mc="http://schemas.openxmlformats.org/markup-compatibility/2006">
      <mc:Choice Requires="x14">
        <control shapeId="6041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60417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P22"/>
  <sheetViews>
    <sheetView workbookViewId="0">
      <selection activeCell="H13" sqref="H13"/>
    </sheetView>
  </sheetViews>
  <sheetFormatPr defaultRowHeight="15" x14ac:dyDescent="0.25"/>
  <cols>
    <col min="1" max="6" width="3" style="1" customWidth="1"/>
    <col min="7" max="7" width="32.42578125" style="1" bestFit="1" customWidth="1"/>
    <col min="8" max="8" width="14.85546875" style="2" bestFit="1" customWidth="1"/>
    <col min="9" max="9" width="2.28515625" style="2" customWidth="1"/>
    <col min="10" max="10" width="14.85546875" style="2" bestFit="1" customWidth="1"/>
    <col min="11" max="11" width="2.28515625" style="2" customWidth="1"/>
    <col min="12" max="12" width="11.7109375" style="2" bestFit="1" customWidth="1"/>
    <col min="13" max="13" width="2.28515625" style="2" customWidth="1"/>
    <col min="14" max="14" width="12.7109375" style="2" bestFit="1" customWidth="1"/>
    <col min="15" max="15" width="2" customWidth="1"/>
    <col min="16" max="16" width="40.7109375" customWidth="1"/>
  </cols>
  <sheetData>
    <row r="1" spans="1:16" ht="15.75" x14ac:dyDescent="0.25">
      <c r="A1" s="50" t="s">
        <v>103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43">
        <v>41900</v>
      </c>
    </row>
    <row r="2" spans="1:16" ht="15.75" x14ac:dyDescent="0.25">
      <c r="A2" s="50" t="s">
        <v>107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ht="15.75" x14ac:dyDescent="0.25">
      <c r="A3" s="50" t="s">
        <v>171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6" ht="16.5" thickBot="1" x14ac:dyDescent="0.3">
      <c r="A4" s="3"/>
      <c r="B4" s="3"/>
      <c r="C4" s="3"/>
      <c r="D4" s="3"/>
      <c r="E4" s="3"/>
      <c r="F4" s="3"/>
      <c r="G4" s="3"/>
      <c r="H4" s="23"/>
      <c r="I4" s="24"/>
      <c r="J4" s="23"/>
      <c r="K4" s="24"/>
      <c r="L4" s="23"/>
      <c r="M4" s="24"/>
      <c r="N4" s="23"/>
    </row>
    <row r="5" spans="1:16" s="20" customFormat="1" ht="17.25" thickTop="1" thickBot="1" x14ac:dyDescent="0.3">
      <c r="A5" s="48"/>
      <c r="B5" s="48"/>
      <c r="C5" s="48"/>
      <c r="D5" s="48"/>
      <c r="E5" s="48"/>
      <c r="F5" s="48"/>
      <c r="G5" s="48"/>
      <c r="H5" s="4" t="s">
        <v>172</v>
      </c>
      <c r="I5" s="26"/>
      <c r="J5" s="4" t="s">
        <v>173</v>
      </c>
      <c r="K5" s="26"/>
      <c r="L5" s="4" t="s">
        <v>100</v>
      </c>
      <c r="M5" s="26"/>
      <c r="N5" s="4" t="s">
        <v>101</v>
      </c>
      <c r="P5" s="27" t="s">
        <v>67</v>
      </c>
    </row>
    <row r="6" spans="1:16" ht="16.5" thickTop="1" x14ac:dyDescent="0.25">
      <c r="A6" s="6"/>
      <c r="B6" s="6" t="s">
        <v>29</v>
      </c>
      <c r="C6" s="6"/>
      <c r="D6" s="6"/>
      <c r="E6" s="6"/>
      <c r="F6" s="6"/>
      <c r="G6" s="6"/>
      <c r="H6" s="5"/>
      <c r="I6" s="6"/>
      <c r="J6" s="5"/>
      <c r="K6" s="6"/>
      <c r="L6" s="5"/>
      <c r="M6" s="6"/>
      <c r="N6" s="21"/>
    </row>
    <row r="7" spans="1:16" ht="15.75" x14ac:dyDescent="0.25">
      <c r="A7" s="6"/>
      <c r="B7" s="6"/>
      <c r="C7" s="6"/>
      <c r="D7" s="6" t="s">
        <v>37</v>
      </c>
      <c r="E7" s="6"/>
      <c r="F7" s="6"/>
      <c r="G7" s="6"/>
      <c r="H7" s="5"/>
      <c r="I7" s="6"/>
      <c r="J7" s="5"/>
      <c r="K7" s="6"/>
      <c r="L7" s="5"/>
      <c r="M7" s="6"/>
      <c r="N7" s="21"/>
    </row>
    <row r="8" spans="1:16" ht="15.75" x14ac:dyDescent="0.25">
      <c r="A8" s="6"/>
      <c r="B8" s="6"/>
      <c r="C8" s="6"/>
      <c r="D8" s="6"/>
      <c r="E8" s="6" t="s">
        <v>48</v>
      </c>
      <c r="F8" s="6"/>
      <c r="G8" s="6"/>
      <c r="H8" s="5"/>
      <c r="I8" s="6"/>
      <c r="J8" s="5"/>
      <c r="K8" s="6"/>
      <c r="L8" s="5"/>
      <c r="M8" s="6"/>
      <c r="N8" s="21"/>
    </row>
    <row r="9" spans="1:16" ht="30.75" x14ac:dyDescent="0.25">
      <c r="A9" s="6"/>
      <c r="B9" s="6"/>
      <c r="C9" s="6"/>
      <c r="D9" s="6"/>
      <c r="E9" s="6"/>
      <c r="F9" s="6" t="s">
        <v>131</v>
      </c>
      <c r="G9" s="6"/>
      <c r="H9" s="8">
        <v>39146.25</v>
      </c>
      <c r="I9" s="8"/>
      <c r="J9" s="8">
        <v>32200</v>
      </c>
      <c r="K9" s="8"/>
      <c r="L9" s="8">
        <f>ROUND((H9-J9),5)</f>
        <v>6946.25</v>
      </c>
      <c r="M9" s="6"/>
      <c r="N9" s="9">
        <f>ROUND(IF(H9=0, IF(J9=0, 0, SIGN(-J9)), IF(J9=0, SIGN(H9), (H9-J9)/ABS(J9))),5)</f>
        <v>0.21572</v>
      </c>
      <c r="P9" s="28" t="s">
        <v>144</v>
      </c>
    </row>
    <row r="10" spans="1:16" ht="30.75" x14ac:dyDescent="0.25">
      <c r="A10" s="6"/>
      <c r="B10" s="6"/>
      <c r="C10" s="6"/>
      <c r="D10" s="6"/>
      <c r="E10" s="6"/>
      <c r="F10" s="6" t="s">
        <v>132</v>
      </c>
      <c r="G10" s="6"/>
      <c r="H10" s="8">
        <v>25463.79</v>
      </c>
      <c r="I10" s="8"/>
      <c r="J10" s="8">
        <v>14438.7</v>
      </c>
      <c r="K10" s="8"/>
      <c r="L10" s="8">
        <f>ROUND((H10-J10),5)</f>
        <v>11025.09</v>
      </c>
      <c r="M10" s="6"/>
      <c r="N10" s="9">
        <f>ROUND(IF(H10=0, IF(J10=0, 0, SIGN(-J10)), IF(J10=0, SIGN(H10), (H10-J10)/ABS(J10))),5)</f>
        <v>0.76358000000000004</v>
      </c>
      <c r="P10" s="28" t="s">
        <v>179</v>
      </c>
    </row>
    <row r="11" spans="1:16" ht="15.75" x14ac:dyDescent="0.25">
      <c r="A11" s="6"/>
      <c r="B11" s="6"/>
      <c r="C11" s="6"/>
      <c r="D11" s="6"/>
      <c r="E11" s="6"/>
      <c r="F11" s="6" t="s">
        <v>133</v>
      </c>
      <c r="G11" s="6"/>
      <c r="H11" s="8"/>
      <c r="I11" s="8"/>
      <c r="J11" s="8"/>
      <c r="K11" s="8"/>
      <c r="L11" s="8"/>
      <c r="M11" s="6"/>
      <c r="N11" s="9"/>
      <c r="P11" s="28"/>
    </row>
    <row r="12" spans="1:16" ht="15.75" x14ac:dyDescent="0.25">
      <c r="A12" s="6"/>
      <c r="B12" s="6"/>
      <c r="C12" s="6"/>
      <c r="D12" s="6"/>
      <c r="E12" s="6"/>
      <c r="F12" s="6"/>
      <c r="G12" s="6" t="s">
        <v>134</v>
      </c>
      <c r="H12" s="8">
        <v>5856.5</v>
      </c>
      <c r="I12" s="8"/>
      <c r="J12" s="8">
        <v>5371.5</v>
      </c>
      <c r="K12" s="8"/>
      <c r="L12" s="8">
        <f t="shared" ref="L12:L21" si="0">ROUND((H12-J12),5)</f>
        <v>485</v>
      </c>
      <c r="M12" s="6"/>
      <c r="N12" s="9">
        <f t="shared" ref="N12:N21" si="1">ROUND(IF(H12=0, IF(J12=0, 0, SIGN(-J12)), IF(J12=0, SIGN(H12), (H12-J12)/ABS(J12))),5)</f>
        <v>9.0289999999999995E-2</v>
      </c>
      <c r="P12" s="30"/>
    </row>
    <row r="13" spans="1:16" ht="16.5" thickBot="1" x14ac:dyDescent="0.3">
      <c r="A13" s="6"/>
      <c r="B13" s="6"/>
      <c r="C13" s="6"/>
      <c r="D13" s="6"/>
      <c r="E13" s="6"/>
      <c r="F13" s="6"/>
      <c r="G13" s="6" t="s">
        <v>135</v>
      </c>
      <c r="H13" s="10">
        <v>167505.51</v>
      </c>
      <c r="I13" s="8"/>
      <c r="J13" s="10">
        <v>188066.31</v>
      </c>
      <c r="K13" s="8"/>
      <c r="L13" s="10">
        <f t="shared" si="0"/>
        <v>-20560.8</v>
      </c>
      <c r="M13" s="6"/>
      <c r="N13" s="47">
        <f t="shared" si="1"/>
        <v>-0.10933</v>
      </c>
      <c r="P13" s="28" t="s">
        <v>141</v>
      </c>
    </row>
    <row r="14" spans="1:16" ht="15.75" x14ac:dyDescent="0.25">
      <c r="A14" s="6"/>
      <c r="B14" s="6"/>
      <c r="C14" s="6"/>
      <c r="D14" s="6"/>
      <c r="E14" s="6"/>
      <c r="F14" s="6" t="s">
        <v>136</v>
      </c>
      <c r="G14" s="6"/>
      <c r="H14" s="8">
        <f>ROUND(SUM(H11:H13),5)</f>
        <v>173362.01</v>
      </c>
      <c r="I14" s="8"/>
      <c r="J14" s="8">
        <f>ROUND(SUM(J11:J13),5)</f>
        <v>193437.81</v>
      </c>
      <c r="K14" s="8"/>
      <c r="L14" s="8">
        <f t="shared" si="0"/>
        <v>-20075.8</v>
      </c>
      <c r="M14" s="6"/>
      <c r="N14" s="9">
        <f t="shared" si="1"/>
        <v>-0.10378</v>
      </c>
      <c r="P14" s="30"/>
    </row>
    <row r="15" spans="1:16" ht="30" customHeight="1" x14ac:dyDescent="0.25">
      <c r="A15" s="6"/>
      <c r="B15" s="6"/>
      <c r="C15" s="6"/>
      <c r="D15" s="6"/>
      <c r="E15" s="6"/>
      <c r="F15" s="6" t="s">
        <v>137</v>
      </c>
      <c r="G15" s="6"/>
      <c r="H15" s="8">
        <v>47864.95</v>
      </c>
      <c r="I15" s="8"/>
      <c r="J15" s="8">
        <v>79161.66</v>
      </c>
      <c r="K15" s="8"/>
      <c r="L15" s="8">
        <f t="shared" si="0"/>
        <v>-31296.71</v>
      </c>
      <c r="M15" s="6"/>
      <c r="N15" s="9">
        <f t="shared" si="1"/>
        <v>-0.39534999999999998</v>
      </c>
      <c r="P15" s="28" t="s">
        <v>142</v>
      </c>
    </row>
    <row r="16" spans="1:16" ht="15.75" x14ac:dyDescent="0.25">
      <c r="A16" s="6"/>
      <c r="B16" s="6"/>
      <c r="C16" s="6"/>
      <c r="D16" s="6"/>
      <c r="E16" s="6"/>
      <c r="F16" s="6" t="s">
        <v>138</v>
      </c>
      <c r="G16" s="6"/>
      <c r="H16" s="8">
        <v>2018.04</v>
      </c>
      <c r="I16" s="8"/>
      <c r="J16" s="8">
        <v>1697.15</v>
      </c>
      <c r="K16" s="8"/>
      <c r="L16" s="8">
        <f t="shared" si="0"/>
        <v>320.89</v>
      </c>
      <c r="M16" s="6"/>
      <c r="N16" s="9">
        <f t="shared" si="1"/>
        <v>0.18908</v>
      </c>
      <c r="P16" s="28"/>
    </row>
    <row r="17" spans="1:16" ht="31.5" thickBot="1" x14ac:dyDescent="0.3">
      <c r="A17" s="6"/>
      <c r="B17" s="6"/>
      <c r="C17" s="6"/>
      <c r="D17" s="6"/>
      <c r="E17" s="6"/>
      <c r="F17" s="6" t="s">
        <v>139</v>
      </c>
      <c r="G17" s="6"/>
      <c r="H17" s="11">
        <v>20990.58</v>
      </c>
      <c r="I17" s="8"/>
      <c r="J17" s="11">
        <v>521.55999999999995</v>
      </c>
      <c r="K17" s="8"/>
      <c r="L17" s="11">
        <f t="shared" si="0"/>
        <v>20469.02</v>
      </c>
      <c r="M17" s="6"/>
      <c r="N17" s="13">
        <f t="shared" si="1"/>
        <v>39.245759999999997</v>
      </c>
      <c r="P17" s="28" t="s">
        <v>143</v>
      </c>
    </row>
    <row r="18" spans="1:16" ht="16.5" thickBot="1" x14ac:dyDescent="0.3">
      <c r="A18" s="6"/>
      <c r="B18" s="6"/>
      <c r="C18" s="6"/>
      <c r="D18" s="6"/>
      <c r="E18" s="6" t="s">
        <v>140</v>
      </c>
      <c r="F18" s="6"/>
      <c r="G18" s="6"/>
      <c r="H18" s="15">
        <f>ROUND(SUM(H8:H10)+SUM(H14:H17),5)</f>
        <v>308845.62</v>
      </c>
      <c r="I18" s="8"/>
      <c r="J18" s="15">
        <f>ROUND(SUM(J8:J10)+SUM(J14:J17),5)</f>
        <v>321456.88</v>
      </c>
      <c r="K18" s="8"/>
      <c r="L18" s="15">
        <f t="shared" si="0"/>
        <v>-12611.26</v>
      </c>
      <c r="M18" s="6"/>
      <c r="N18" s="16">
        <f t="shared" si="1"/>
        <v>-3.9230000000000001E-2</v>
      </c>
    </row>
    <row r="19" spans="1:16" ht="30" customHeight="1" thickBot="1" x14ac:dyDescent="0.3">
      <c r="A19" s="6"/>
      <c r="B19" s="6"/>
      <c r="C19" s="6"/>
      <c r="D19" s="6" t="s">
        <v>55</v>
      </c>
      <c r="E19" s="6"/>
      <c r="F19" s="6"/>
      <c r="G19" s="6"/>
      <c r="H19" s="15">
        <f>ROUND(H7+H18,5)</f>
        <v>308845.62</v>
      </c>
      <c r="I19" s="8"/>
      <c r="J19" s="15">
        <f>ROUND(J7+J18,5)</f>
        <v>321456.88</v>
      </c>
      <c r="K19" s="8"/>
      <c r="L19" s="15">
        <f t="shared" si="0"/>
        <v>-12611.26</v>
      </c>
      <c r="M19" s="6"/>
      <c r="N19" s="16">
        <f t="shared" si="1"/>
        <v>-3.9230000000000001E-2</v>
      </c>
    </row>
    <row r="20" spans="1:16" ht="30" customHeight="1" thickBot="1" x14ac:dyDescent="0.3">
      <c r="A20" s="6"/>
      <c r="B20" s="6" t="s">
        <v>56</v>
      </c>
      <c r="C20" s="6"/>
      <c r="D20" s="6"/>
      <c r="E20" s="6"/>
      <c r="F20" s="6"/>
      <c r="G20" s="6"/>
      <c r="H20" s="15">
        <f>ROUND(H6-H19,5)</f>
        <v>-308845.62</v>
      </c>
      <c r="I20" s="8"/>
      <c r="J20" s="15">
        <f>ROUND(J6-J19,5)</f>
        <v>-321456.88</v>
      </c>
      <c r="K20" s="8"/>
      <c r="L20" s="15">
        <f t="shared" si="0"/>
        <v>12611.26</v>
      </c>
      <c r="M20" s="6"/>
      <c r="N20" s="16">
        <f t="shared" si="1"/>
        <v>3.9230000000000001E-2</v>
      </c>
    </row>
    <row r="21" spans="1:16" s="19" customFormat="1" ht="30" customHeight="1" thickBot="1" x14ac:dyDescent="0.3">
      <c r="A21" s="6" t="s">
        <v>26</v>
      </c>
      <c r="B21" s="6"/>
      <c r="C21" s="6"/>
      <c r="D21" s="6"/>
      <c r="E21" s="6"/>
      <c r="F21" s="6"/>
      <c r="G21" s="6"/>
      <c r="H21" s="17">
        <f>H20</f>
        <v>-308845.62</v>
      </c>
      <c r="I21" s="22"/>
      <c r="J21" s="17">
        <f>J20</f>
        <v>-321456.88</v>
      </c>
      <c r="K21" s="22"/>
      <c r="L21" s="17">
        <f t="shared" si="0"/>
        <v>12611.26</v>
      </c>
      <c r="M21" s="3"/>
      <c r="N21" s="18">
        <f t="shared" si="1"/>
        <v>3.9230000000000001E-2</v>
      </c>
    </row>
    <row r="22" spans="1:16" ht="16.5" thickTop="1" x14ac:dyDescent="0.25">
      <c r="A22" s="7"/>
      <c r="B22" s="7"/>
      <c r="C22" s="7"/>
      <c r="D22" s="7"/>
      <c r="E22" s="7"/>
      <c r="F22" s="7"/>
      <c r="G22" s="7"/>
      <c r="H22" s="29"/>
      <c r="I22" s="29"/>
      <c r="J22" s="29"/>
      <c r="K22" s="29"/>
      <c r="L22" s="29"/>
      <c r="M22" s="29"/>
      <c r="N22" s="29"/>
    </row>
  </sheetData>
  <mergeCells count="3">
    <mergeCell ref="A1:O1"/>
    <mergeCell ref="A2:O2"/>
    <mergeCell ref="A3:O3"/>
  </mergeCells>
  <pageMargins left="0.7" right="0.7" top="0.75" bottom="0.75" header="0.1" footer="0.3"/>
  <pageSetup scale="58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83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8369" r:id="rId4" name="FILTER"/>
      </mc:Fallback>
    </mc:AlternateContent>
    <mc:AlternateContent xmlns:mc="http://schemas.openxmlformats.org/markup-compatibility/2006">
      <mc:Choice Requires="x14">
        <control shapeId="583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8370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9"/>
  <sheetViews>
    <sheetView workbookViewId="0">
      <selection activeCell="E8" sqref="E8"/>
    </sheetView>
  </sheetViews>
  <sheetFormatPr defaultRowHeight="15" x14ac:dyDescent="0.25"/>
  <cols>
    <col min="1" max="1" width="3" style="2" customWidth="1"/>
    <col min="2" max="2" width="38.85546875" style="2" bestFit="1" customWidth="1"/>
    <col min="3" max="4" width="2.28515625" style="2" customWidth="1"/>
    <col min="5" max="5" width="8.140625" style="2" bestFit="1" customWidth="1"/>
    <col min="6" max="6" width="2.28515625" style="2" customWidth="1"/>
    <col min="7" max="7" width="12.7109375" style="2" bestFit="1" customWidth="1"/>
    <col min="8" max="8" width="2.28515625" style="2" customWidth="1"/>
    <col min="9" max="9" width="7.7109375" style="2" bestFit="1" customWidth="1"/>
    <col min="10" max="10" width="2.28515625" style="2" customWidth="1"/>
    <col min="11" max="11" width="43" style="2" bestFit="1" customWidth="1"/>
    <col min="12" max="12" width="2.28515625" style="2" customWidth="1"/>
    <col min="13" max="13" width="7.7109375" style="2" bestFit="1" customWidth="1"/>
    <col min="14" max="14" width="2.28515625" style="2" customWidth="1"/>
    <col min="15" max="15" width="16.7109375" style="2" bestFit="1" customWidth="1"/>
  </cols>
  <sheetData>
    <row r="1" spans="1:15" ht="15.75" x14ac:dyDescent="0.25">
      <c r="A1" s="50" t="s">
        <v>103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.75" x14ac:dyDescent="0.25">
      <c r="A2" s="50" t="s">
        <v>145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15.75" x14ac:dyDescent="0.25">
      <c r="A3" s="50" t="s">
        <v>159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s="20" customFormat="1" ht="16.5" thickBot="1" x14ac:dyDescent="0.3">
      <c r="A4" s="26"/>
      <c r="B4" s="26"/>
      <c r="C4" s="26"/>
      <c r="D4" s="26"/>
      <c r="E4" s="33" t="s">
        <v>146</v>
      </c>
      <c r="F4" s="26"/>
      <c r="G4" s="33" t="s">
        <v>147</v>
      </c>
      <c r="H4" s="26"/>
      <c r="I4" s="33" t="s">
        <v>148</v>
      </c>
      <c r="J4" s="26"/>
      <c r="K4" s="33" t="s">
        <v>149</v>
      </c>
      <c r="L4" s="26"/>
      <c r="M4" s="33" t="s">
        <v>150</v>
      </c>
      <c r="N4" s="26"/>
      <c r="O4" s="33" t="s">
        <v>151</v>
      </c>
    </row>
    <row r="5" spans="1:15" ht="30" customHeight="1" thickTop="1" x14ac:dyDescent="0.25">
      <c r="A5" s="3"/>
      <c r="B5" s="3" t="s">
        <v>152</v>
      </c>
      <c r="C5" s="3"/>
      <c r="D5" s="3"/>
      <c r="E5" s="3"/>
      <c r="F5" s="3"/>
      <c r="G5" s="34"/>
      <c r="H5" s="3"/>
      <c r="I5" s="3"/>
      <c r="J5" s="3"/>
      <c r="K5" s="3"/>
      <c r="L5" s="3"/>
      <c r="M5" s="35"/>
      <c r="N5" s="3"/>
      <c r="O5" s="36"/>
    </row>
    <row r="6" spans="1:15" ht="16.5" thickBot="1" x14ac:dyDescent="0.3">
      <c r="A6" s="32"/>
      <c r="B6" s="32"/>
      <c r="C6" s="6"/>
      <c r="D6" s="6"/>
      <c r="E6" s="6" t="s">
        <v>155</v>
      </c>
      <c r="F6" s="6"/>
      <c r="G6" s="37">
        <v>41715</v>
      </c>
      <c r="H6" s="6"/>
      <c r="I6" s="6" t="s">
        <v>156</v>
      </c>
      <c r="J6" s="6"/>
      <c r="K6" s="6" t="s">
        <v>157</v>
      </c>
      <c r="L6" s="6"/>
      <c r="M6" s="38">
        <v>136</v>
      </c>
      <c r="N6" s="6"/>
      <c r="O6" s="39">
        <v>650</v>
      </c>
    </row>
    <row r="7" spans="1:15" ht="16.5" thickBot="1" x14ac:dyDescent="0.3">
      <c r="A7" s="6"/>
      <c r="B7" s="6" t="s">
        <v>153</v>
      </c>
      <c r="C7" s="6"/>
      <c r="D7" s="6"/>
      <c r="E7" s="6"/>
      <c r="F7" s="6"/>
      <c r="G7" s="37"/>
      <c r="H7" s="6"/>
      <c r="I7" s="6"/>
      <c r="J7" s="6"/>
      <c r="K7" s="42" t="s">
        <v>158</v>
      </c>
      <c r="L7" s="6"/>
      <c r="M7" s="38"/>
      <c r="N7" s="6"/>
      <c r="O7" s="40">
        <f>ROUND(SUM(O5:O6),5)</f>
        <v>650</v>
      </c>
    </row>
    <row r="8" spans="1:15" s="19" customFormat="1" ht="30" customHeight="1" thickBot="1" x14ac:dyDescent="0.3">
      <c r="A8" s="3" t="s">
        <v>154</v>
      </c>
      <c r="B8" s="3"/>
      <c r="C8" s="3"/>
      <c r="D8" s="3"/>
      <c r="E8" s="3"/>
      <c r="F8" s="3"/>
      <c r="G8" s="34"/>
      <c r="H8" s="3"/>
      <c r="I8" s="3"/>
      <c r="J8" s="3"/>
      <c r="K8" s="3"/>
      <c r="L8" s="3"/>
      <c r="M8" s="35"/>
      <c r="N8" s="3"/>
      <c r="O8" s="41">
        <f>+O7</f>
        <v>650</v>
      </c>
    </row>
    <row r="9" spans="1:15" ht="15.75" thickTop="1" x14ac:dyDescent="0.25"/>
  </sheetData>
  <mergeCells count="3">
    <mergeCell ref="A1:O1"/>
    <mergeCell ref="A2:O2"/>
    <mergeCell ref="A3:O3"/>
  </mergeCells>
  <pageMargins left="0.7" right="0.7" top="0.75" bottom="0.75" header="0.1" footer="0.3"/>
  <pageSetup scale="58" orientation="portrait" verticalDpi="0" r:id="rId1"/>
  <headerFooter>
    <oddFooter>&amp;L&amp;D&amp;R&amp;"Arial,Bold"&amp;8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812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48129" r:id="rId4" name="FILTER"/>
      </mc:Fallback>
    </mc:AlternateContent>
    <mc:AlternateContent xmlns:mc="http://schemas.openxmlformats.org/markup-compatibility/2006">
      <mc:Choice Requires="x14">
        <control shapeId="4813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48130" r:id="rId6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Balance Sheet</vt:lpstr>
      <vt:lpstr>Income Statement</vt:lpstr>
      <vt:lpstr>Actual vs. Budget</vt:lpstr>
      <vt:lpstr>Legal and Professional Fees</vt:lpstr>
      <vt:lpstr>Over 90 Days Past Due</vt:lpstr>
      <vt:lpstr>Sheet2</vt:lpstr>
      <vt:lpstr>Sheet3</vt:lpstr>
      <vt:lpstr>'Actual vs. Budget'!Print_Titles</vt:lpstr>
      <vt:lpstr>'Balance Sheet'!Print_Titles</vt:lpstr>
      <vt:lpstr>'Income Statement'!Print_Titles</vt:lpstr>
      <vt:lpstr>'Legal and Professional Fees'!Print_Titles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Pete Thompson</cp:lastModifiedBy>
  <cp:lastPrinted>2014-09-18T14:59:09Z</cp:lastPrinted>
  <dcterms:created xsi:type="dcterms:W3CDTF">2014-01-21T17:56:46Z</dcterms:created>
  <dcterms:modified xsi:type="dcterms:W3CDTF">2014-09-18T16:25:03Z</dcterms:modified>
</cp:coreProperties>
</file>