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Thompson\2014\June\"/>
    </mc:Choice>
  </mc:AlternateContent>
  <bookViews>
    <workbookView xWindow="120" yWindow="45" windowWidth="19035" windowHeight="10995" activeTab="3"/>
  </bookViews>
  <sheets>
    <sheet name="Balance Sheet" sheetId="29" r:id="rId1"/>
    <sheet name="Income Statement" sheetId="30" r:id="rId2"/>
    <sheet name="Budget" sheetId="31" r:id="rId3"/>
    <sheet name="Professional Fees" sheetId="32" r:id="rId4"/>
    <sheet name="Sheet2" sheetId="2" state="hidden" r:id="rId5"/>
    <sheet name="Sheet3" sheetId="3" state="hidden" r:id="rId6"/>
  </sheets>
  <definedNames>
    <definedName name="_xlnm.Print_Titles" localSheetId="0">'Balance Sheet'!$1:$5</definedName>
    <definedName name="_xlnm.Print_Titles" localSheetId="2">Budget!$1:$5</definedName>
    <definedName name="_xlnm.Print_Titles" localSheetId="1">'Income Statement'!$1:$5</definedName>
    <definedName name="_xlnm.Print_Titles" localSheetId="3">'Professional Fees'!$1:$1</definedName>
    <definedName name="QB_BASIS_4" localSheetId="2" hidden="1">Budget!$L$3</definedName>
    <definedName name="QB_COLUMN_59200" localSheetId="0" hidden="1">'Balance Sheet'!$F$5</definedName>
    <definedName name="QB_COLUMN_59200" localSheetId="2" hidden="1">Budget!$F$5</definedName>
    <definedName name="QB_COLUMN_59200" localSheetId="1" hidden="1">'Income Statement'!$F$5</definedName>
    <definedName name="QB_COLUMN_59200" localSheetId="3" hidden="1">'Professional Fees'!$E$1</definedName>
    <definedName name="QB_COLUMN_61210" localSheetId="0" hidden="1">'Balance Sheet'!$H$5</definedName>
    <definedName name="QB_COLUMN_61210" localSheetId="1" hidden="1">'Income Statement'!$H$5</definedName>
    <definedName name="QB_COLUMN_61210" localSheetId="3" hidden="1">'Professional Fees'!$G$1</definedName>
    <definedName name="QB_COLUMN_63620" localSheetId="2" hidden="1">Budget!$J$5</definedName>
    <definedName name="QB_COLUMN_63620" localSheetId="1" hidden="1">'Income Statement'!$J$5</definedName>
    <definedName name="QB_COLUMN_63620" localSheetId="3" hidden="1">'Professional Fees'!$I$1</definedName>
    <definedName name="QB_COLUMN_64430" localSheetId="2" hidden="1">Budget!$L$5</definedName>
    <definedName name="QB_COLUMN_64830" localSheetId="1" hidden="1">'Income Statement'!$L$5</definedName>
    <definedName name="QB_COLUMN_64830" localSheetId="3" hidden="1">'Professional Fees'!$K$1</definedName>
    <definedName name="QB_COLUMN_76210" localSheetId="2" hidden="1">Budget!$H$5</definedName>
    <definedName name="QB_COMPANY_0" localSheetId="0" hidden="1">'Balance Sheet'!$A$1</definedName>
    <definedName name="QB_COMPANY_0" localSheetId="2" hidden="1">Budget!$A$1</definedName>
    <definedName name="QB_COMPANY_0" localSheetId="1" hidden="1">'Income Statement'!$A$1</definedName>
    <definedName name="QB_COMPANY_0" localSheetId="3" hidden="1">'Professional Fees'!#REF!</definedName>
    <definedName name="QB_DATA_0" localSheetId="0" hidden="1">'Balance Sheet'!$9:$9,'Balance Sheet'!$10:$10,'Balance Sheet'!$11:$11,'Balance Sheet'!$12:$12,'Balance Sheet'!$13:$13,'Balance Sheet'!$16:$16,'Balance Sheet'!$17:$17,'Balance Sheet'!$20:$20,'Balance Sheet'!$21:$21,'Balance Sheet'!$22:$22,'Balance Sheet'!$23:$23,'Balance Sheet'!$27:$27,'Balance Sheet'!$28:$28,'Balance Sheet'!$31:$31,'Balance Sheet'!$32:$32,'Balance Sheet'!$39:$39</definedName>
    <definedName name="QB_DATA_0" localSheetId="2" hidden="1">Budget!$8:$8,Budget!$9:$9,Budget!$10:$10,Budget!$11:$11,Budget!$15:$15,Budget!$16:$16,Budget!$17:$17,Budget!$18:$18,Budget!$19:$19,Budget!$20:$20,Budget!$21:$21,Budget!$22:$22,Budget!$23:$23,Budget!$24:$24,Budget!$25:$25,Budget!$26:$26</definedName>
    <definedName name="QB_DATA_0" localSheetId="1" hidden="1">'Income Statement'!$8:$8,'Income Statement'!$9:$9,'Income Statement'!$10:$10,'Income Statement'!$11:$11,'Income Statement'!$12:$12,'Income Statement'!$16:$16,'Income Statement'!$17:$17,'Income Statement'!$18:$18,'Income Statement'!$19:$19,'Income Statement'!$20:$20,'Income Statement'!$21:$21,'Income Statement'!$22:$22,'Income Statement'!$23:$23,'Income Statement'!$24:$24,'Income Statement'!$25:$25,'Income Statement'!$26:$26</definedName>
    <definedName name="QB_DATA_0" localSheetId="3" hidden="1">'Professional Fees'!$5:$5,'Professional Fees'!$6:$6,'Professional Fees'!$8:$8,'Professional Fees'!$9:$9,'Professional Fees'!$11:$11,'Professional Fees'!$12:$12,'Professional Fees'!$13:$13</definedName>
    <definedName name="QB_DATA_1" localSheetId="0" hidden="1">'Balance Sheet'!$40:$40,'Balance Sheet'!$43:$43,'Balance Sheet'!$46:$46,'Balance Sheet'!$47:$47,'Balance Sheet'!$48:$48,'Balance Sheet'!$49:$49,'Balance Sheet'!$50:$50,'Balance Sheet'!$51:$51,'Balance Sheet'!$52:$52,'Balance Sheet'!$53:$53,'Balance Sheet'!$54:$54,'Balance Sheet'!$55:$55,'Balance Sheet'!$59:$59,'Balance Sheet'!$60:$60,'Balance Sheet'!$64:$64,'Balance Sheet'!$65:$65</definedName>
    <definedName name="QB_DATA_1" localSheetId="2" hidden="1">Budget!$27:$27,Budget!$28:$28,Budget!$29:$29,Budget!$30:$30,Budget!$31:$31,Budget!$32:$32,Budget!$33:$33,Budget!$38:$38,Budget!$39:$39,Budget!$40:$40,Budget!$41:$41</definedName>
    <definedName name="QB_DATA_1" localSheetId="1" hidden="1">'Income Statement'!$27:$27,'Income Statement'!$28:$28,'Income Statement'!$29:$29,'Income Statement'!$30:$30,'Income Statement'!$31:$31,'Income Statement'!$32:$32,'Income Statement'!$33:$33,'Income Statement'!$34:$34,'Income Statement'!$35:$35,'Income Statement'!$40:$40,'Income Statement'!$41:$41,'Income Statement'!$42:$42,'Income Statement'!$43:$43</definedName>
    <definedName name="QB_DATA_2" localSheetId="0" hidden="1">'Balance Sheet'!$66:$66,'Balance Sheet'!$67:$67</definedName>
    <definedName name="QB_DATE_1" localSheetId="0" hidden="1">'Balance Sheet'!$J$4</definedName>
    <definedName name="QB_DATE_1" localSheetId="2" hidden="1">Budget!$L$2</definedName>
    <definedName name="QB_DATE_1" localSheetId="1" hidden="1">'Income Statement'!$L$2</definedName>
    <definedName name="QB_DATE_1" localSheetId="3" hidden="1">'Professional Fees'!#REF!</definedName>
    <definedName name="QB_FORMULA_0" localSheetId="0" hidden="1">'Balance Sheet'!$F$14,'Balance Sheet'!$H$14,'Balance Sheet'!$F$18,'Balance Sheet'!$H$18,'Balance Sheet'!$F$24,'Balance Sheet'!$H$24,'Balance Sheet'!$F$25,'Balance Sheet'!$H$25,'Balance Sheet'!$F$29,'Balance Sheet'!$H$29,'Balance Sheet'!$F$33,'Balance Sheet'!$H$33,'Balance Sheet'!$F$34,'Balance Sheet'!$H$34,'Balance Sheet'!$F$41,'Balance Sheet'!$H$41</definedName>
    <definedName name="QB_FORMULA_0" localSheetId="2" hidden="1">Budget!$J$8,Budget!$L$8,Budget!$J$9,Budget!$L$9,Budget!$J$10,Budget!$L$10,Budget!$J$11,Budget!$L$11,Budget!$F$12,Budget!$H$12,Budget!$J$12,Budget!$L$12,Budget!$F$13,Budget!$H$13,Budget!$J$13,Budget!$L$13</definedName>
    <definedName name="QB_FORMULA_0" localSheetId="1" hidden="1">'Income Statement'!$J$8,'Income Statement'!$L$8,'Income Statement'!$J$9,'Income Statement'!$L$9,'Income Statement'!$J$10,'Income Statement'!$L$10,'Income Statement'!$J$11,'Income Statement'!$L$11,'Income Statement'!$J$12,'Income Statement'!$L$12,'Income Statement'!$F$13,'Income Statement'!$H$13,'Income Statement'!$J$13,'Income Statement'!$L$13,'Income Statement'!$F$14,'Income Statement'!$H$14</definedName>
    <definedName name="QB_FORMULA_0" localSheetId="3" hidden="1">'Professional Fees'!$I$5,'Professional Fees'!$K$5,'Professional Fees'!$I$6,'Professional Fees'!$K$6,'Professional Fees'!$I$8,'Professional Fees'!$K$8,'Professional Fees'!$I$9,'Professional Fees'!$K$9,'Professional Fees'!$E$10,'Professional Fees'!$G$10,'Professional Fees'!$I$10,'Professional Fees'!$K$10,'Professional Fees'!$I$11,'Professional Fees'!$K$11,'Professional Fees'!$I$12,'Professional Fees'!$K$12</definedName>
    <definedName name="QB_FORMULA_1" localSheetId="0" hidden="1">'Balance Sheet'!$F$44,'Balance Sheet'!$H$44,'Balance Sheet'!$F$56,'Balance Sheet'!$H$56,'Balance Sheet'!$F$57,'Balance Sheet'!$H$57,'Balance Sheet'!$F$61,'Balance Sheet'!$H$61,'Balance Sheet'!$F$62,'Balance Sheet'!$H$62,'Balance Sheet'!$F$68,'Balance Sheet'!$H$68,'Balance Sheet'!$F$69,'Balance Sheet'!$H$69</definedName>
    <definedName name="QB_FORMULA_1" localSheetId="2" hidden="1">Budget!$J$15,Budget!$L$15,Budget!$J$16,Budget!$L$16,Budget!$J$17,Budget!$L$17,Budget!$J$18,Budget!$L$18,Budget!$J$19,Budget!$L$19,Budget!$J$20,Budget!$L$20,Budget!$J$21,Budget!$L$21,Budget!$J$22,Budget!$L$22</definedName>
    <definedName name="QB_FORMULA_1" localSheetId="1" hidden="1">'Income Statement'!$J$14,'Income Statement'!$L$14,'Income Statement'!$J$16,'Income Statement'!$L$16,'Income Statement'!$J$17,'Income Statement'!$L$17,'Income Statement'!$J$18,'Income Statement'!$L$18,'Income Statement'!$J$19,'Income Statement'!$L$19,'Income Statement'!$J$20,'Income Statement'!$L$20,'Income Statement'!$J$21,'Income Statement'!$L$21,'Income Statement'!$J$22,'Income Statement'!$L$22</definedName>
    <definedName name="QB_FORMULA_1" localSheetId="3" hidden="1">'Professional Fees'!$I$13,'Professional Fees'!$K$13,'Professional Fees'!$E$14,'Professional Fees'!$G$14,'Professional Fees'!$I$14,'Professional Fees'!$K$14,'Professional Fees'!$E$15,'Professional Fees'!$G$15,'Professional Fees'!$I$15,'Professional Fees'!$K$15,'Professional Fees'!#REF!,'Professional Fees'!#REF!,'Professional Fees'!#REF!,'Professional Fees'!#REF!,'Professional Fees'!#REF!,'Professional Fees'!#REF!</definedName>
    <definedName name="QB_FORMULA_2" localSheetId="2" hidden="1">Budget!$J$23,Budget!$L$23,Budget!$J$24,Budget!$L$24,Budget!$J$25,Budget!$L$25,Budget!$J$26,Budget!$L$26,Budget!$J$27,Budget!$L$27,Budget!$J$28,Budget!$L$28,Budget!$J$29,Budget!$L$29,Budget!$J$31,Budget!$L$31</definedName>
    <definedName name="QB_FORMULA_2" localSheetId="1" hidden="1">'Income Statement'!$J$23,'Income Statement'!$L$23,'Income Statement'!$J$24,'Income Statement'!$L$24,'Income Statement'!$J$25,'Income Statement'!$L$25,'Income Statement'!$J$26,'Income Statement'!$L$26,'Income Statement'!$J$27,'Income Statement'!$L$27,'Income Statement'!$J$28,'Income Statement'!$L$28,'Income Statement'!$J$29,'Income Statement'!$L$29,'Income Statement'!$J$30,'Income Statement'!$L$30</definedName>
    <definedName name="QB_FORMULA_2" localSheetId="3" hidden="1">'Professional Fees'!#REF!,'Professional Fees'!#REF!</definedName>
    <definedName name="QB_FORMULA_3" localSheetId="2" hidden="1">Budget!$J$32,Budget!$L$32,Budget!$J$33,Budget!$L$33,Budget!$F$34,Budget!$H$34,Budget!$J$34,Budget!$L$34,Budget!$F$35,Budget!$H$35,Budget!$J$35,Budget!$L$35,Budget!$J$39,Budget!$L$39,Budget!$J$40,Budget!$L$40</definedName>
    <definedName name="QB_FORMULA_3" localSheetId="1" hidden="1">'Income Statement'!$J$31,'Income Statement'!$L$31,'Income Statement'!$J$32,'Income Statement'!$L$32,'Income Statement'!$J$33,'Income Statement'!$L$33,'Income Statement'!$J$34,'Income Statement'!$L$34,'Income Statement'!$J$35,'Income Statement'!$L$35,'Income Statement'!$F$36,'Income Statement'!$H$36,'Income Statement'!$J$36,'Income Statement'!$L$36,'Income Statement'!$F$37,'Income Statement'!$H$37</definedName>
    <definedName name="QB_FORMULA_4" localSheetId="2" hidden="1">Budget!$J$41,Budget!$L$41,Budget!$F$42,Budget!$H$42,Budget!$J$42,Budget!$L$42,Budget!$F$43,Budget!$H$43,Budget!$J$43,Budget!$L$43,Budget!$F$44,Budget!$H$44,Budget!$J$44,Budget!$L$44</definedName>
    <definedName name="QB_FORMULA_4" localSheetId="1" hidden="1">'Income Statement'!$J$37,'Income Statement'!$L$37,'Income Statement'!$J$40,'Income Statement'!$L$40,'Income Statement'!$J$41,'Income Statement'!$L$41,'Income Statement'!$J$42,'Income Statement'!$L$42,'Income Statement'!$J$43,'Income Statement'!$L$43,'Income Statement'!$F$44,'Income Statement'!$H$44,'Income Statement'!$J$44,'Income Statement'!$L$44,'Income Statement'!$F$45,'Income Statement'!$H$45</definedName>
    <definedName name="QB_FORMULA_5" localSheetId="1" hidden="1">'Income Statement'!$J$45,'Income Statement'!$L$45,'Income Statement'!$F$46,'Income Statement'!$H$46,'Income Statement'!$J$46,'Income Statement'!$L$46</definedName>
    <definedName name="QB_ROW_1" localSheetId="0" hidden="1">'Balance Sheet'!$A$6</definedName>
    <definedName name="QB_ROW_10031" localSheetId="0" hidden="1">'Balance Sheet'!$D$38</definedName>
    <definedName name="QB_ROW_1011" localSheetId="0" hidden="1">'Balance Sheet'!$B$7</definedName>
    <definedName name="QB_ROW_10331" localSheetId="0" hidden="1">'Balance Sheet'!$D$41</definedName>
    <definedName name="QB_ROW_104320" localSheetId="0" hidden="1">'Balance Sheet'!$C$31</definedName>
    <definedName name="QB_ROW_11031" localSheetId="0" hidden="1">'Balance Sheet'!$D$42</definedName>
    <definedName name="QB_ROW_11331" localSheetId="0" hidden="1">'Balance Sheet'!$D$44</definedName>
    <definedName name="QB_ROW_12031" localSheetId="0" hidden="1">'Balance Sheet'!$D$45</definedName>
    <definedName name="QB_ROW_120340" localSheetId="0" hidden="1">'Balance Sheet'!$E$49</definedName>
    <definedName name="QB_ROW_1220" localSheetId="0" hidden="1">'Balance Sheet'!$C$66</definedName>
    <definedName name="QB_ROW_12331" localSheetId="0" hidden="1">'Balance Sheet'!$D$56</definedName>
    <definedName name="QB_ROW_130040" localSheetId="3" hidden="1">'Professional Fees'!$B$4</definedName>
    <definedName name="QB_ROW_13021" localSheetId="0" hidden="1">'Balance Sheet'!$C$58</definedName>
    <definedName name="QB_ROW_130340" localSheetId="2" hidden="1">Budget!$E$25</definedName>
    <definedName name="QB_ROW_130340" localSheetId="1" hidden="1">'Income Statement'!$E$27</definedName>
    <definedName name="QB_ROW_130340" localSheetId="3" hidden="1">'Professional Fees'!$B$14</definedName>
    <definedName name="QB_ROW_1311" localSheetId="0" hidden="1">'Balance Sheet'!$B$25</definedName>
    <definedName name="QB_ROW_131340" localSheetId="2" hidden="1">Budget!$E$23</definedName>
    <definedName name="QB_ROW_131340" localSheetId="1" hidden="1">'Income Statement'!$E$25</definedName>
    <definedName name="QB_ROW_13321" localSheetId="0" hidden="1">'Balance Sheet'!$C$61</definedName>
    <definedName name="QB_ROW_133340" localSheetId="2" hidden="1">Budget!$E$21</definedName>
    <definedName name="QB_ROW_133340" localSheetId="1" hidden="1">'Income Statement'!$E$23</definedName>
    <definedName name="QB_ROW_134340" localSheetId="2" hidden="1">Budget!$E$20</definedName>
    <definedName name="QB_ROW_134340" localSheetId="1" hidden="1">'Income Statement'!$E$22</definedName>
    <definedName name="QB_ROW_135340" localSheetId="2" hidden="1">Budget!$E$19</definedName>
    <definedName name="QB_ROW_135340" localSheetId="1" hidden="1">'Income Statement'!$E$21</definedName>
    <definedName name="QB_ROW_136340" localSheetId="2" hidden="1">Budget!$E$9</definedName>
    <definedName name="QB_ROW_136340" localSheetId="1" hidden="1">'Income Statement'!$E$9</definedName>
    <definedName name="QB_ROW_137340" localSheetId="2" hidden="1">Budget!$E$8</definedName>
    <definedName name="QB_ROW_137340" localSheetId="1" hidden="1">'Income Statement'!$E$8</definedName>
    <definedName name="QB_ROW_139320" localSheetId="0" hidden="1">'Balance Sheet'!$C$27</definedName>
    <definedName name="QB_ROW_14011" localSheetId="0" hidden="1">'Balance Sheet'!$B$63</definedName>
    <definedName name="QB_ROW_140320" localSheetId="0" hidden="1">'Balance Sheet'!$C$28</definedName>
    <definedName name="QB_ROW_14311" localSheetId="0" hidden="1">'Balance Sheet'!$B$68</definedName>
    <definedName name="QB_ROW_143330" localSheetId="0" hidden="1">'Balance Sheet'!$D$16</definedName>
    <definedName name="QB_ROW_149230" localSheetId="0" hidden="1">'Balance Sheet'!$D$17</definedName>
    <definedName name="QB_ROW_159320" localSheetId="0" hidden="1">'Balance Sheet'!$C$32</definedName>
    <definedName name="QB_ROW_16240" localSheetId="0" hidden="1">'Balance Sheet'!$E$39</definedName>
    <definedName name="QB_ROW_163330" localSheetId="0" hidden="1">'Balance Sheet'!$D$13</definedName>
    <definedName name="QB_ROW_17221" localSheetId="0" hidden="1">'Balance Sheet'!$C$67</definedName>
    <definedName name="QB_ROW_173330" localSheetId="2" hidden="1">Budget!$D$41</definedName>
    <definedName name="QB_ROW_173330" localSheetId="1" hidden="1">'Income Statement'!$D$43</definedName>
    <definedName name="QB_ROW_179330" localSheetId="2" hidden="1">Budget!$D$40</definedName>
    <definedName name="QB_ROW_179330" localSheetId="1" hidden="1">'Income Statement'!$D$42</definedName>
    <definedName name="QB_ROW_18240" localSheetId="0" hidden="1">'Balance Sheet'!$E$52</definedName>
    <definedName name="QB_ROW_18301" localSheetId="2" hidden="1">Budget!$A$44</definedName>
    <definedName name="QB_ROW_18301" localSheetId="1" hidden="1">'Income Statement'!$A$46</definedName>
    <definedName name="QB_ROW_18301" localSheetId="3" hidden="1">'Professional Fees'!#REF!</definedName>
    <definedName name="QB_ROW_183220" localSheetId="0" hidden="1">'Balance Sheet'!$C$64</definedName>
    <definedName name="QB_ROW_184220" localSheetId="0" hidden="1">'Balance Sheet'!$C$65</definedName>
    <definedName name="QB_ROW_186330" localSheetId="2" hidden="1">Budget!$D$39</definedName>
    <definedName name="QB_ROW_186330" localSheetId="1" hidden="1">'Income Statement'!$D$41</definedName>
    <definedName name="QB_ROW_19011" localSheetId="2" hidden="1">Budget!$B$6</definedName>
    <definedName name="QB_ROW_19011" localSheetId="1" hidden="1">'Income Statement'!$B$6</definedName>
    <definedName name="QB_ROW_19011" localSheetId="3" hidden="1">'Professional Fees'!#REF!</definedName>
    <definedName name="QB_ROW_19311" localSheetId="2" hidden="1">Budget!$B$35</definedName>
    <definedName name="QB_ROW_19311" localSheetId="1" hidden="1">'Income Statement'!$B$37</definedName>
    <definedName name="QB_ROW_19311" localSheetId="3" hidden="1">'Professional Fees'!#REF!</definedName>
    <definedName name="QB_ROW_19340" localSheetId="0" hidden="1">'Balance Sheet'!$E$53</definedName>
    <definedName name="QB_ROW_194230" localSheetId="0" hidden="1">'Balance Sheet'!$D$59</definedName>
    <definedName name="QB_ROW_199240" localSheetId="0" hidden="1">'Balance Sheet'!$E$48</definedName>
    <definedName name="QB_ROW_20031" localSheetId="2" hidden="1">Budget!$D$7</definedName>
    <definedName name="QB_ROW_20031" localSheetId="1" hidden="1">'Income Statement'!$D$7</definedName>
    <definedName name="QB_ROW_2021" localSheetId="0" hidden="1">'Balance Sheet'!$C$8</definedName>
    <definedName name="QB_ROW_20331" localSheetId="2" hidden="1">Budget!$D$12</definedName>
    <definedName name="QB_ROW_20331" localSheetId="1" hidden="1">'Income Statement'!$D$13</definedName>
    <definedName name="QB_ROW_21031" localSheetId="2" hidden="1">Budget!$D$14</definedName>
    <definedName name="QB_ROW_21031" localSheetId="1" hidden="1">'Income Statement'!$D$15</definedName>
    <definedName name="QB_ROW_21031" localSheetId="3" hidden="1">'Professional Fees'!$A$3</definedName>
    <definedName name="QB_ROW_21331" localSheetId="2" hidden="1">Budget!$D$34</definedName>
    <definedName name="QB_ROW_21331" localSheetId="1" hidden="1">'Income Statement'!$D$36</definedName>
    <definedName name="QB_ROW_21331" localSheetId="3" hidden="1">'Professional Fees'!$A$15</definedName>
    <definedName name="QB_ROW_22011" localSheetId="2" hidden="1">Budget!$B$36</definedName>
    <definedName name="QB_ROW_22011" localSheetId="1" hidden="1">'Income Statement'!$B$38</definedName>
    <definedName name="QB_ROW_22311" localSheetId="2" hidden="1">Budget!$B$43</definedName>
    <definedName name="QB_ROW_22311" localSheetId="1" hidden="1">'Income Statement'!$B$45</definedName>
    <definedName name="QB_ROW_224340" localSheetId="2" hidden="1">Budget!$E$18</definedName>
    <definedName name="QB_ROW_224340" localSheetId="1" hidden="1">'Income Statement'!$E$20</definedName>
    <definedName name="QB_ROW_227250" localSheetId="3" hidden="1">'Professional Fees'!$C$12</definedName>
    <definedName name="QB_ROW_228240" localSheetId="0" hidden="1">'Balance Sheet'!$E$47</definedName>
    <definedName name="QB_ROW_23021" localSheetId="2" hidden="1">Budget!$C$37</definedName>
    <definedName name="QB_ROW_23021" localSheetId="1" hidden="1">'Income Statement'!$C$39</definedName>
    <definedName name="QB_ROW_2321" localSheetId="0" hidden="1">'Balance Sheet'!$C$14</definedName>
    <definedName name="QB_ROW_232330" localSheetId="0" hidden="1">'Balance Sheet'!$D$12</definedName>
    <definedName name="QB_ROW_23321" localSheetId="2" hidden="1">Budget!$C$42</definedName>
    <definedName name="QB_ROW_23321" localSheetId="1" hidden="1">'Income Statement'!$C$44</definedName>
    <definedName name="QB_ROW_233240" localSheetId="0" hidden="1">'Balance Sheet'!$E$46</definedName>
    <definedName name="QB_ROW_234240" localSheetId="2" hidden="1">Budget!$E$32</definedName>
    <definedName name="QB_ROW_234240" localSheetId="1" hidden="1">'Income Statement'!$E$34</definedName>
    <definedName name="QB_ROW_235240" localSheetId="2" hidden="1">Budget!$E$17</definedName>
    <definedName name="QB_ROW_235240" localSheetId="1" hidden="1">'Income Statement'!$E$18</definedName>
    <definedName name="QB_ROW_237240" localSheetId="2" hidden="1">Budget!$E$16</definedName>
    <definedName name="QB_ROW_237240" localSheetId="1" hidden="1">'Income Statement'!$E$17</definedName>
    <definedName name="QB_ROW_246230" localSheetId="2" hidden="1">Budget!$D$38</definedName>
    <definedName name="QB_ROW_246230" localSheetId="1" hidden="1">'Income Statement'!$D$40</definedName>
    <definedName name="QB_ROW_252230" localSheetId="0" hidden="1">'Balance Sheet'!$D$20</definedName>
    <definedName name="QB_ROW_264240" localSheetId="1" hidden="1">'Income Statement'!$E$12</definedName>
    <definedName name="QB_ROW_270230" localSheetId="0" hidden="1">'Balance Sheet'!$D$9</definedName>
    <definedName name="QB_ROW_282240" localSheetId="0" hidden="1">'Balance Sheet'!$E$43</definedName>
    <definedName name="QB_ROW_283330" localSheetId="0" hidden="1">'Balance Sheet'!$D$23</definedName>
    <definedName name="QB_ROW_289230" localSheetId="0" hidden="1">'Balance Sheet'!$D$10</definedName>
    <definedName name="QB_ROW_301" localSheetId="0" hidden="1">'Balance Sheet'!$A$34</definedName>
    <definedName name="QB_ROW_3021" localSheetId="0" hidden="1">'Balance Sheet'!$C$15</definedName>
    <definedName name="QB_ROW_302340" localSheetId="2" hidden="1">Budget!$E$10</definedName>
    <definedName name="QB_ROW_302340" localSheetId="1" hidden="1">'Income Statement'!$E$10</definedName>
    <definedName name="QB_ROW_303340" localSheetId="2" hidden="1">Budget!$E$22</definedName>
    <definedName name="QB_ROW_303340" localSheetId="1" hidden="1">'Income Statement'!$E$24</definedName>
    <definedName name="QB_ROW_305240" localSheetId="1" hidden="1">'Income Statement'!$E$19</definedName>
    <definedName name="QB_ROW_310230" localSheetId="0" hidden="1">'Balance Sheet'!$D$11</definedName>
    <definedName name="QB_ROW_317250" localSheetId="3" hidden="1">'Professional Fees'!$C$13</definedName>
    <definedName name="QB_ROW_323240" localSheetId="2" hidden="1">Budget!$E$30</definedName>
    <definedName name="QB_ROW_323240" localSheetId="1" hidden="1">'Income Statement'!$E$32</definedName>
    <definedName name="QB_ROW_3240" localSheetId="2" hidden="1">Budget!$E$31</definedName>
    <definedName name="QB_ROW_3240" localSheetId="1" hidden="1">'Income Statement'!$E$33</definedName>
    <definedName name="QB_ROW_3321" localSheetId="0" hidden="1">'Balance Sheet'!$C$18</definedName>
    <definedName name="QB_ROW_33250" localSheetId="3" hidden="1">'Professional Fees'!$C$11</definedName>
    <definedName name="QB_ROW_35240" localSheetId="2" hidden="1">Budget!$E$29</definedName>
    <definedName name="QB_ROW_35240" localSheetId="1" hidden="1">'Income Statement'!$E$31</definedName>
    <definedName name="QB_ROW_38240" localSheetId="2" hidden="1">Budget!$E$28</definedName>
    <definedName name="QB_ROW_38240" localSheetId="1" hidden="1">'Income Statement'!$E$30</definedName>
    <definedName name="QB_ROW_4021" localSheetId="0" hidden="1">'Balance Sheet'!$C$19</definedName>
    <definedName name="QB_ROW_42240" localSheetId="2" hidden="1">Budget!$E$24</definedName>
    <definedName name="QB_ROW_42240" localSheetId="1" hidden="1">'Income Statement'!$E$26</definedName>
    <definedName name="QB_ROW_4321" localSheetId="0" hidden="1">'Balance Sheet'!$C$24</definedName>
    <definedName name="QB_ROW_5011" localSheetId="0" hidden="1">'Balance Sheet'!$B$26</definedName>
    <definedName name="QB_ROW_5311" localSheetId="0" hidden="1">'Balance Sheet'!$B$29</definedName>
    <definedName name="QB_ROW_57240" localSheetId="2" hidden="1">Budget!$E$27</definedName>
    <definedName name="QB_ROW_57240" localSheetId="1" hidden="1">'Income Statement'!$E$29</definedName>
    <definedName name="QB_ROW_59250" localSheetId="3" hidden="1">'Professional Fees'!$C$5</definedName>
    <definedName name="QB_ROW_6011" localSheetId="0" hidden="1">'Balance Sheet'!$B$30</definedName>
    <definedName name="QB_ROW_6311" localSheetId="0" hidden="1">'Balance Sheet'!$B$33</definedName>
    <definedName name="QB_ROW_63230" localSheetId="0" hidden="1">'Balance Sheet'!$D$22</definedName>
    <definedName name="QB_ROW_64250" localSheetId="3" hidden="1">'Professional Fees'!$C$6</definedName>
    <definedName name="QB_ROW_65050" localSheetId="3" hidden="1">'Professional Fees'!$C$7</definedName>
    <definedName name="QB_ROW_65260" localSheetId="3" hidden="1">'Professional Fees'!$D$9</definedName>
    <definedName name="QB_ROW_65350" localSheetId="3" hidden="1">'Professional Fees'!$C$10</definedName>
    <definedName name="QB_ROW_67240" localSheetId="2" hidden="1">Budget!$E$26</definedName>
    <definedName name="QB_ROW_67240" localSheetId="1" hidden="1">'Income Statement'!$E$28</definedName>
    <definedName name="QB_ROW_7001" localSheetId="0" hidden="1">'Balance Sheet'!$A$35</definedName>
    <definedName name="QB_ROW_70240" localSheetId="2" hidden="1">Budget!$E$15</definedName>
    <definedName name="QB_ROW_70240" localSheetId="1" hidden="1">'Income Statement'!$E$16</definedName>
    <definedName name="QB_ROW_72340" localSheetId="2" hidden="1">Budget!$E$11</definedName>
    <definedName name="QB_ROW_72340" localSheetId="1" hidden="1">'Income Statement'!$E$11</definedName>
    <definedName name="QB_ROW_7301" localSheetId="0" hidden="1">'Balance Sheet'!$A$69</definedName>
    <definedName name="QB_ROW_74240" localSheetId="0" hidden="1">'Balance Sheet'!$E$51</definedName>
    <definedName name="QB_ROW_76240" localSheetId="0" hidden="1">'Balance Sheet'!$E$54</definedName>
    <definedName name="QB_ROW_79240" localSheetId="0" hidden="1">'Balance Sheet'!$E$50</definedName>
    <definedName name="QB_ROW_8011" localSheetId="0" hidden="1">'Balance Sheet'!$B$36</definedName>
    <definedName name="QB_ROW_80240" localSheetId="0" hidden="1">'Balance Sheet'!$E$40</definedName>
    <definedName name="QB_ROW_8311" localSheetId="0" hidden="1">'Balance Sheet'!$B$62</definedName>
    <definedName name="QB_ROW_83240" localSheetId="0" hidden="1">'Balance Sheet'!$E$55</definedName>
    <definedName name="QB_ROW_8330" localSheetId="0" hidden="1">'Balance Sheet'!$D$21</definedName>
    <definedName name="QB_ROW_84230" localSheetId="0" hidden="1">'Balance Sheet'!$D$60</definedName>
    <definedName name="QB_ROW_86240" localSheetId="2" hidden="1">Budget!$E$33</definedName>
    <definedName name="QB_ROW_86240" localSheetId="1" hidden="1">'Income Statement'!$E$35</definedName>
    <definedName name="QB_ROW_86321" localSheetId="2" hidden="1">Budget!$C$13</definedName>
    <definedName name="QB_ROW_86321" localSheetId="1" hidden="1">'Income Statement'!$C$14</definedName>
    <definedName name="QB_ROW_9021" localSheetId="0" hidden="1">'Balance Sheet'!$C$37</definedName>
    <definedName name="QB_ROW_9321" localSheetId="0" hidden="1">'Balance Sheet'!$C$57</definedName>
    <definedName name="QB_ROW_95260" localSheetId="3" hidden="1">'Professional Fees'!$D$8</definedName>
    <definedName name="QB_SUBTITLE_3" localSheetId="0" hidden="1">'Balance Sheet'!$A$3</definedName>
    <definedName name="QB_SUBTITLE_3" localSheetId="2" hidden="1">Budget!$A$3</definedName>
    <definedName name="QB_SUBTITLE_3" localSheetId="1" hidden="1">'Income Statement'!$A$3</definedName>
    <definedName name="QB_SUBTITLE_3" localSheetId="3" hidden="1">'Professional Fees'!#REF!</definedName>
    <definedName name="QB_TIME_5" localSheetId="0" hidden="1">'Balance Sheet'!$H$1</definedName>
    <definedName name="QB_TIME_5" localSheetId="2" hidden="1">Budget!$L$1</definedName>
    <definedName name="QB_TIME_5" localSheetId="1" hidden="1">'Income Statement'!$L$1</definedName>
    <definedName name="QB_TIME_5" localSheetId="3" hidden="1">'Professional Fees'!#REF!</definedName>
    <definedName name="QB_TITLE_2" localSheetId="0" hidden="1">'Balance Sheet'!$A$2</definedName>
    <definedName name="QB_TITLE_2" localSheetId="2" hidden="1">Budget!$A$2</definedName>
    <definedName name="QB_TITLE_2" localSheetId="1" hidden="1">'Income Statement'!$A$2</definedName>
    <definedName name="QB_TITLE_2" localSheetId="3" hidden="1">'Professional Fees'!#REF!</definedName>
    <definedName name="QBCANSUPPORTUPDATE" localSheetId="0">TRUE</definedName>
    <definedName name="QBCANSUPPORTUPDATE" localSheetId="2">TRUE</definedName>
    <definedName name="QBCANSUPPORTUPDATE" localSheetId="1">TRUE</definedName>
    <definedName name="QBCANSUPPORTUPDATE" localSheetId="3">TRUE</definedName>
    <definedName name="QBCOMPANYFILENAME" localSheetId="0">"P:\PThompson\QuickBooks\Ohio Provider Resource Association062211-1.QBW"</definedName>
    <definedName name="QBCOMPANYFILENAME" localSheetId="2">"P:\PThompson\QuickBooks\Ohio Provider Resource Association062211-1.QBW"</definedName>
    <definedName name="QBCOMPANYFILENAME" localSheetId="1">"P:\PThompson\QuickBooks\Ohio Provider Resource Association062211-1.QBW"</definedName>
    <definedName name="QBCOMPANYFILENAME" localSheetId="3">"P:\PThompson\QuickBooks\Ohio Provider Resource Association062211-1.QBW"</definedName>
    <definedName name="QBENDDATE" localSheetId="0">20140630</definedName>
    <definedName name="QBENDDATE" localSheetId="2">20140630</definedName>
    <definedName name="QBENDDATE" localSheetId="1">20140630</definedName>
    <definedName name="QBENDDATE" localSheetId="3">20140630</definedName>
    <definedName name="QBHEADERSONSCREEN" localSheetId="0">TRUE</definedName>
    <definedName name="QBHEADERSONSCREEN" localSheetId="2">TRUE</definedName>
    <definedName name="QBHEADERSONSCREEN" localSheetId="1">TRUE</definedName>
    <definedName name="QBHEADERSONSCREEN" localSheetId="3">TRUE</definedName>
    <definedName name="QBMETADATASIZE" localSheetId="0">5809</definedName>
    <definedName name="QBMETADATASIZE" localSheetId="2">5809</definedName>
    <definedName name="QBMETADATASIZE" localSheetId="1">5809</definedName>
    <definedName name="QBMETADATASIZE" localSheetId="3">5845</definedName>
    <definedName name="QBPRESERVECOLOR" localSheetId="0">TRUE</definedName>
    <definedName name="QBPRESERVECOLOR" localSheetId="2">TRUE</definedName>
    <definedName name="QBPRESERVECOLOR" localSheetId="1">TRUE</definedName>
    <definedName name="QBPRESERVECOLOR" localSheetId="3">TRUE</definedName>
    <definedName name="QBPRESERVEFONT" localSheetId="0">TRUE</definedName>
    <definedName name="QBPRESERVEFONT" localSheetId="2">TRUE</definedName>
    <definedName name="QBPRESERVEFONT" localSheetId="1">TRUE</definedName>
    <definedName name="QBPRESERVEFONT" localSheetId="3">TRUE</definedName>
    <definedName name="QBPRESERVEROWHEIGHT" localSheetId="0">TRUE</definedName>
    <definedName name="QBPRESERVEROWHEIGHT" localSheetId="2">TRUE</definedName>
    <definedName name="QBPRESERVEROWHEIGHT" localSheetId="1">TRUE</definedName>
    <definedName name="QBPRESERVEROWHEIGHT" localSheetId="3">TRUE</definedName>
    <definedName name="QBPRESERVESPACE" localSheetId="0">TRUE</definedName>
    <definedName name="QBPRESERVESPACE" localSheetId="2">TRUE</definedName>
    <definedName name="QBPRESERVESPACE" localSheetId="1">TRUE</definedName>
    <definedName name="QBPRESERVESPACE" localSheetId="3">TRUE</definedName>
    <definedName name="QBREPORTCOLAXIS" localSheetId="0">0</definedName>
    <definedName name="QBREPORTCOLAXIS" localSheetId="2">0</definedName>
    <definedName name="QBREPORTCOLAXIS" localSheetId="1">0</definedName>
    <definedName name="QBREPORTCOLAXIS" localSheetId="3">0</definedName>
    <definedName name="QBREPORTCOMPANYID" localSheetId="0">"11af21cfb05c45138d4b2c79559082c1"</definedName>
    <definedName name="QBREPORTCOMPANYID" localSheetId="2">"11af21cfb05c45138d4b2c79559082c1"</definedName>
    <definedName name="QBREPORTCOMPANYID" localSheetId="1">"11af21cfb05c45138d4b2c79559082c1"</definedName>
    <definedName name="QBREPORTCOMPANYID" localSheetId="3">"11af21cfb05c45138d4b2c79559082c1"</definedName>
    <definedName name="QBREPORTCOMPARECOL_ANNUALBUDGET" localSheetId="0">FALSE</definedName>
    <definedName name="QBREPORTCOMPARECOL_ANNUALBUDGET" localSheetId="2">FALSE</definedName>
    <definedName name="QBREPORTCOMPARECOL_ANNUALBUDGET" localSheetId="1">FALSE</definedName>
    <definedName name="QBREPORTCOMPARECOL_ANNUALBUDGET" localSheetId="3">FALSE</definedName>
    <definedName name="QBREPORTCOMPARECOL_AVGCOGS" localSheetId="0">FALSE</definedName>
    <definedName name="QBREPORTCOMPARECOL_AVGCOGS" localSheetId="2">FALSE</definedName>
    <definedName name="QBREPORTCOMPARECOL_AVGCOGS" localSheetId="1">FALSE</definedName>
    <definedName name="QBREPORTCOMPARECOL_AVGCOGS" localSheetId="3">FALSE</definedName>
    <definedName name="QBREPORTCOMPARECOL_AVGPRICE" localSheetId="0">FALSE</definedName>
    <definedName name="QBREPORTCOMPARECOL_AVGPRICE" localSheetId="2">FALSE</definedName>
    <definedName name="QBREPORTCOMPARECOL_AVGPRICE" localSheetId="1">FALSE</definedName>
    <definedName name="QBREPORTCOMPARECOL_AVGPRICE" localSheetId="3">FALSE</definedName>
    <definedName name="QBREPORTCOMPARECOL_BUDDIFF" localSheetId="0">FALSE</definedName>
    <definedName name="QBREPORTCOMPARECOL_BUDDIFF" localSheetId="2">TRUE</definedName>
    <definedName name="QBREPORTCOMPARECOL_BUDDIFF" localSheetId="1">FALSE</definedName>
    <definedName name="QBREPORTCOMPARECOL_BUDDIFF" localSheetId="3">FALSE</definedName>
    <definedName name="QBREPORTCOMPARECOL_BUDGET" localSheetId="0">FALSE</definedName>
    <definedName name="QBREPORTCOMPARECOL_BUDGET" localSheetId="2">TRUE</definedName>
    <definedName name="QBREPORTCOMPARECOL_BUDGET" localSheetId="1">FALSE</definedName>
    <definedName name="QBREPORTCOMPARECOL_BUDGET" localSheetId="3">FALSE</definedName>
    <definedName name="QBREPORTCOMPARECOL_BUDPCT" localSheetId="0">FALSE</definedName>
    <definedName name="QBREPORTCOMPARECOL_BUDPCT" localSheetId="2">TRUE</definedName>
    <definedName name="QBREPORTCOMPARECOL_BUDPCT" localSheetId="1">FALSE</definedName>
    <definedName name="QBREPORTCOMPARECOL_BUDPCT" localSheetId="3">FALSE</definedName>
    <definedName name="QBREPORTCOMPARECOL_COGS" localSheetId="0">FALSE</definedName>
    <definedName name="QBREPORTCOMPARECOL_COGS" localSheetId="2">FALSE</definedName>
    <definedName name="QBREPORTCOMPARECOL_COGS" localSheetId="1">FALSE</definedName>
    <definedName name="QBREPORTCOMPARECOL_COGS" localSheetId="3">FALSE</definedName>
    <definedName name="QBREPORTCOMPARECOL_EXCLUDEAMOUNT" localSheetId="0">FALSE</definedName>
    <definedName name="QBREPORTCOMPARECOL_EXCLUDEAMOUNT" localSheetId="2">FALSE</definedName>
    <definedName name="QBREPORTCOMPARECOL_EXCLUDEAMOUNT" localSheetId="1">FALSE</definedName>
    <definedName name="QBREPORTCOMPARECOL_EXCLUDEAMOUNT" localSheetId="3">FALSE</definedName>
    <definedName name="QBREPORTCOMPARECOL_EXCLUDECURPERIOD" localSheetId="0">FALSE</definedName>
    <definedName name="QBREPORTCOMPARECOL_EXCLUDECURPERIOD" localSheetId="2">FALSE</definedName>
    <definedName name="QBREPORTCOMPARECOL_EXCLUDECURPERIOD" localSheetId="1">FALSE</definedName>
    <definedName name="QBREPORTCOMPARECOL_EXCLUDECURPERIOD" localSheetId="3">FALSE</definedName>
    <definedName name="QBREPORTCOMPARECOL_FORECAST" localSheetId="0">FALSE</definedName>
    <definedName name="QBREPORTCOMPARECOL_FORECAST" localSheetId="2">FALSE</definedName>
    <definedName name="QBREPORTCOMPARECOL_FORECAST" localSheetId="1">FALSE</definedName>
    <definedName name="QBREPORTCOMPARECOL_FORECAST" localSheetId="3">FALSE</definedName>
    <definedName name="QBREPORTCOMPARECOL_GROSSMARGIN" localSheetId="0">FALSE</definedName>
    <definedName name="QBREPORTCOMPARECOL_GROSSMARGIN" localSheetId="2">FALSE</definedName>
    <definedName name="QBREPORTCOMPARECOL_GROSSMARGIN" localSheetId="1">FALSE</definedName>
    <definedName name="QBREPORTCOMPARECOL_GROSSMARGIN" localSheetId="3">FALSE</definedName>
    <definedName name="QBREPORTCOMPARECOL_GROSSMARGINPCT" localSheetId="0">FALSE</definedName>
    <definedName name="QBREPORTCOMPARECOL_GROSSMARGINPCT" localSheetId="2">FALSE</definedName>
    <definedName name="QBREPORTCOMPARECOL_GROSSMARGINPCT" localSheetId="1">FALSE</definedName>
    <definedName name="QBREPORTCOMPARECOL_GROSSMARGINPCT" localSheetId="3">FALSE</definedName>
    <definedName name="QBREPORTCOMPARECOL_HOURS" localSheetId="0">FALSE</definedName>
    <definedName name="QBREPORTCOMPARECOL_HOURS" localSheetId="2">FALSE</definedName>
    <definedName name="QBREPORTCOMPARECOL_HOURS" localSheetId="1">FALSE</definedName>
    <definedName name="QBREPORTCOMPARECOL_HOURS" localSheetId="3">FALSE</definedName>
    <definedName name="QBREPORTCOMPARECOL_PCTCOL" localSheetId="0">FALSE</definedName>
    <definedName name="QBREPORTCOMPARECOL_PCTCOL" localSheetId="2">FALSE</definedName>
    <definedName name="QBREPORTCOMPARECOL_PCTCOL" localSheetId="1">FALSE</definedName>
    <definedName name="QBREPORTCOMPARECOL_PCTCOL" localSheetId="3">FALSE</definedName>
    <definedName name="QBREPORTCOMPARECOL_PCTEXPENSE" localSheetId="0">FALSE</definedName>
    <definedName name="QBREPORTCOMPARECOL_PCTEXPENSE" localSheetId="2">FALSE</definedName>
    <definedName name="QBREPORTCOMPARECOL_PCTEXPENSE" localSheetId="1">FALSE</definedName>
    <definedName name="QBREPORTCOMPARECOL_PCTEXPENSE" localSheetId="3">FALSE</definedName>
    <definedName name="QBREPORTCOMPARECOL_PCTINCOME" localSheetId="0">FALSE</definedName>
    <definedName name="QBREPORTCOMPARECOL_PCTINCOME" localSheetId="2">FALSE</definedName>
    <definedName name="QBREPORTCOMPARECOL_PCTINCOME" localSheetId="1">FALSE</definedName>
    <definedName name="QBREPORTCOMPARECOL_PCTINCOME" localSheetId="3">FALSE</definedName>
    <definedName name="QBREPORTCOMPARECOL_PCTOFSALES" localSheetId="0">FALSE</definedName>
    <definedName name="QBREPORTCOMPARECOL_PCTOFSALES" localSheetId="2">FALSE</definedName>
    <definedName name="QBREPORTCOMPARECOL_PCTOFSALES" localSheetId="1">FALSE</definedName>
    <definedName name="QBREPORTCOMPARECOL_PCTOFSALES" localSheetId="3">FALSE</definedName>
    <definedName name="QBREPORTCOMPARECOL_PCTROW" localSheetId="0">FALSE</definedName>
    <definedName name="QBREPORTCOMPARECOL_PCTROW" localSheetId="2">FALSE</definedName>
    <definedName name="QBREPORTCOMPARECOL_PCTROW" localSheetId="1">FALSE</definedName>
    <definedName name="QBREPORTCOMPARECOL_PCTROW" localSheetId="3">FALSE</definedName>
    <definedName name="QBREPORTCOMPARECOL_PPDIFF" localSheetId="0">FALSE</definedName>
    <definedName name="QBREPORTCOMPARECOL_PPDIFF" localSheetId="2">FALSE</definedName>
    <definedName name="QBREPORTCOMPARECOL_PPDIFF" localSheetId="1">FALSE</definedName>
    <definedName name="QBREPORTCOMPARECOL_PPDIFF" localSheetId="3">FALSE</definedName>
    <definedName name="QBREPORTCOMPARECOL_PPPCT" localSheetId="0">FALSE</definedName>
    <definedName name="QBREPORTCOMPARECOL_PPPCT" localSheetId="2">FALSE</definedName>
    <definedName name="QBREPORTCOMPARECOL_PPPCT" localSheetId="1">FALSE</definedName>
    <definedName name="QBREPORTCOMPARECOL_PPPCT" localSheetId="3">FALSE</definedName>
    <definedName name="QBREPORTCOMPARECOL_PREVPERIOD" localSheetId="0">FALSE</definedName>
    <definedName name="QBREPORTCOMPARECOL_PREVPERIOD" localSheetId="2">FALSE</definedName>
    <definedName name="QBREPORTCOMPARECOL_PREVPERIOD" localSheetId="1">FALSE</definedName>
    <definedName name="QBREPORTCOMPARECOL_PREVPERIOD" localSheetId="3">FALSE</definedName>
    <definedName name="QBREPORTCOMPARECOL_PREVYEAR" localSheetId="0">TRUE</definedName>
    <definedName name="QBREPORTCOMPARECOL_PREVYEAR" localSheetId="2">FALSE</definedName>
    <definedName name="QBREPORTCOMPARECOL_PREVYEAR" localSheetId="1">TRUE</definedName>
    <definedName name="QBREPORTCOMPARECOL_PREVYEAR" localSheetId="3">TRUE</definedName>
    <definedName name="QBREPORTCOMPARECOL_PYDIFF" localSheetId="0">FALSE</definedName>
    <definedName name="QBREPORTCOMPARECOL_PYDIFF" localSheetId="2">FALSE</definedName>
    <definedName name="QBREPORTCOMPARECOL_PYDIFF" localSheetId="1">TRUE</definedName>
    <definedName name="QBREPORTCOMPARECOL_PYDIFF" localSheetId="3">TRUE</definedName>
    <definedName name="QBREPORTCOMPARECOL_PYPCT" localSheetId="0">FALSE</definedName>
    <definedName name="QBREPORTCOMPARECOL_PYPCT" localSheetId="2">FALSE</definedName>
    <definedName name="QBREPORTCOMPARECOL_PYPCT" localSheetId="1">TRUE</definedName>
    <definedName name="QBREPORTCOMPARECOL_PYPCT" localSheetId="3">TRUE</definedName>
    <definedName name="QBREPORTCOMPARECOL_QTY" localSheetId="0">FALSE</definedName>
    <definedName name="QBREPORTCOMPARECOL_QTY" localSheetId="2">FALSE</definedName>
    <definedName name="QBREPORTCOMPARECOL_QTY" localSheetId="1">FALSE</definedName>
    <definedName name="QBREPORTCOMPARECOL_QTY" localSheetId="3">FALSE</definedName>
    <definedName name="QBREPORTCOMPARECOL_RATE" localSheetId="0">FALSE</definedName>
    <definedName name="QBREPORTCOMPARECOL_RATE" localSheetId="2">FALSE</definedName>
    <definedName name="QBREPORTCOMPARECOL_RATE" localSheetId="1">FALSE</definedName>
    <definedName name="QBREPORTCOMPARECOL_RATE" localSheetId="3">FALSE</definedName>
    <definedName name="QBREPORTCOMPARECOL_TRIPBILLEDMILES" localSheetId="0">FALSE</definedName>
    <definedName name="QBREPORTCOMPARECOL_TRIPBILLEDMILES" localSheetId="2">FALSE</definedName>
    <definedName name="QBREPORTCOMPARECOL_TRIPBILLEDMILES" localSheetId="1">FALSE</definedName>
    <definedName name="QBREPORTCOMPARECOL_TRIPBILLEDMILES" localSheetId="3">FALSE</definedName>
    <definedName name="QBREPORTCOMPARECOL_TRIPBILLINGAMOUNT" localSheetId="0">FALSE</definedName>
    <definedName name="QBREPORTCOMPARECOL_TRIPBILLINGAMOUNT" localSheetId="2">FALSE</definedName>
    <definedName name="QBREPORTCOMPARECOL_TRIPBILLINGAMOUNT" localSheetId="1">FALSE</definedName>
    <definedName name="QBREPORTCOMPARECOL_TRIPBILLINGAMOUNT" localSheetId="3">FALSE</definedName>
    <definedName name="QBREPORTCOMPARECOL_TRIPMILES" localSheetId="0">FALSE</definedName>
    <definedName name="QBREPORTCOMPARECOL_TRIPMILES" localSheetId="2">FALSE</definedName>
    <definedName name="QBREPORTCOMPARECOL_TRIPMILES" localSheetId="1">FALSE</definedName>
    <definedName name="QBREPORTCOMPARECOL_TRIPMILES" localSheetId="3">FALSE</definedName>
    <definedName name="QBREPORTCOMPARECOL_TRIPNOTBILLABLEMILES" localSheetId="0">FALSE</definedName>
    <definedName name="QBREPORTCOMPARECOL_TRIPNOTBILLABLEMILES" localSheetId="2">FALSE</definedName>
    <definedName name="QBREPORTCOMPARECOL_TRIPNOTBILLABLEMILES" localSheetId="1">FALSE</definedName>
    <definedName name="QBREPORTCOMPARECOL_TRIPNOTBILLABLEMILES" localSheetId="3">FALSE</definedName>
    <definedName name="QBREPORTCOMPARECOL_TRIPTAXDEDUCTIBLEAMOUNT" localSheetId="0">FALSE</definedName>
    <definedName name="QBREPORTCOMPARECOL_TRIPTAXDEDUCTIBLEAMOUNT" localSheetId="2">FALSE</definedName>
    <definedName name="QBREPORTCOMPARECOL_TRIPTAXDEDUCTIBLEAMOUNT" localSheetId="1">FALSE</definedName>
    <definedName name="QBREPORTCOMPARECOL_TRIPTAXDEDUCTIBLEAMOUNT" localSheetId="3">FALSE</definedName>
    <definedName name="QBREPORTCOMPARECOL_TRIPUNBILLEDMILES" localSheetId="0">FALSE</definedName>
    <definedName name="QBREPORTCOMPARECOL_TRIPUNBILLEDMILES" localSheetId="2">FALSE</definedName>
    <definedName name="QBREPORTCOMPARECOL_TRIPUNBILLEDMILES" localSheetId="1">FALSE</definedName>
    <definedName name="QBREPORTCOMPARECOL_TRIPUNBILLEDMILES" localSheetId="3">FALSE</definedName>
    <definedName name="QBREPORTCOMPARECOL_YTD" localSheetId="0">FALSE</definedName>
    <definedName name="QBREPORTCOMPARECOL_YTD" localSheetId="2">FALSE</definedName>
    <definedName name="QBREPORTCOMPARECOL_YTD" localSheetId="1">FALSE</definedName>
    <definedName name="QBREPORTCOMPARECOL_YTD" localSheetId="3">FALSE</definedName>
    <definedName name="QBREPORTCOMPARECOL_YTDBUDGET" localSheetId="0">FALSE</definedName>
    <definedName name="QBREPORTCOMPARECOL_YTDBUDGET" localSheetId="2">FALSE</definedName>
    <definedName name="QBREPORTCOMPARECOL_YTDBUDGET" localSheetId="1">FALSE</definedName>
    <definedName name="QBREPORTCOMPARECOL_YTDBUDGET" localSheetId="3">FALSE</definedName>
    <definedName name="QBREPORTCOMPARECOL_YTDPCT" localSheetId="0">FALSE</definedName>
    <definedName name="QBREPORTCOMPARECOL_YTDPCT" localSheetId="2">FALSE</definedName>
    <definedName name="QBREPORTCOMPARECOL_YTDPCT" localSheetId="1">FALSE</definedName>
    <definedName name="QBREPORTCOMPARECOL_YTDPCT" localSheetId="3">FALSE</definedName>
    <definedName name="QBREPORTROWAXIS" localSheetId="0">9</definedName>
    <definedName name="QBREPORTROWAXIS" localSheetId="2">11</definedName>
    <definedName name="QBREPORTROWAXIS" localSheetId="1">11</definedName>
    <definedName name="QBREPORTROWAXIS" localSheetId="3">11</definedName>
    <definedName name="QBREPORTSUBCOLAXIS" localSheetId="0">24</definedName>
    <definedName name="QBREPORTSUBCOLAXIS" localSheetId="2">24</definedName>
    <definedName name="QBREPORTSUBCOLAXIS" localSheetId="1">24</definedName>
    <definedName name="QBREPORTSUBCOLAXIS" localSheetId="3">24</definedName>
    <definedName name="QBREPORTTYPE" localSheetId="0">5</definedName>
    <definedName name="QBREPORTTYPE" localSheetId="2">288</definedName>
    <definedName name="QBREPORTTYPE" localSheetId="1">0</definedName>
    <definedName name="QBREPORTTYPE" localSheetId="3">0</definedName>
    <definedName name="QBROWHEADERS" localSheetId="0">5</definedName>
    <definedName name="QBROWHEADERS" localSheetId="2">5</definedName>
    <definedName name="QBROWHEADERS" localSheetId="1">5</definedName>
    <definedName name="QBROWHEADERS" localSheetId="3">7</definedName>
    <definedName name="QBSTARTDATE" localSheetId="0">20140601</definedName>
    <definedName name="QBSTARTDATE" localSheetId="2">20140101</definedName>
    <definedName name="QBSTARTDATE" localSheetId="1">20140101</definedName>
    <definedName name="QBSTARTDATE" localSheetId="3">20140101</definedName>
  </definedNames>
  <calcPr calcId="152511"/>
</workbook>
</file>

<file path=xl/calcChain.xml><?xml version="1.0" encoding="utf-8"?>
<calcChain xmlns="http://schemas.openxmlformats.org/spreadsheetml/2006/main">
  <c r="K13" i="32" l="1"/>
  <c r="I13" i="32"/>
  <c r="K12" i="32"/>
  <c r="I12" i="32"/>
  <c r="K11" i="32"/>
  <c r="I11" i="32"/>
  <c r="G10" i="32"/>
  <c r="G14" i="32" s="1"/>
  <c r="G15" i="32" s="1"/>
  <c r="E10" i="32"/>
  <c r="E14" i="32" s="1"/>
  <c r="K9" i="32"/>
  <c r="I9" i="32"/>
  <c r="K8" i="32"/>
  <c r="I8" i="32"/>
  <c r="K6" i="32"/>
  <c r="I6" i="32"/>
  <c r="K5" i="32"/>
  <c r="I5" i="32"/>
  <c r="E15" i="32" l="1"/>
  <c r="I14" i="32"/>
  <c r="K14" i="32"/>
  <c r="K10" i="32"/>
  <c r="I10" i="32"/>
  <c r="L44" i="31"/>
  <c r="J44" i="31"/>
  <c r="H44" i="31"/>
  <c r="F44" i="31"/>
  <c r="L43" i="31"/>
  <c r="J43" i="31"/>
  <c r="H43" i="31"/>
  <c r="F43" i="31"/>
  <c r="L42" i="31"/>
  <c r="J42" i="31"/>
  <c r="H42" i="31"/>
  <c r="F42" i="31"/>
  <c r="L41" i="31"/>
  <c r="J41" i="31"/>
  <c r="L40" i="31"/>
  <c r="J40" i="31"/>
  <c r="L39" i="31"/>
  <c r="J39" i="31"/>
  <c r="L35" i="31"/>
  <c r="J35" i="31"/>
  <c r="H35" i="31"/>
  <c r="F35" i="31"/>
  <c r="L34" i="31"/>
  <c r="J34" i="31"/>
  <c r="H34" i="31"/>
  <c r="F34" i="31"/>
  <c r="L33" i="31"/>
  <c r="J33" i="31"/>
  <c r="L32" i="31"/>
  <c r="J32" i="31"/>
  <c r="L31" i="31"/>
  <c r="J31" i="31"/>
  <c r="L29" i="31"/>
  <c r="J29" i="31"/>
  <c r="L28" i="31"/>
  <c r="J28" i="31"/>
  <c r="L27" i="31"/>
  <c r="J27" i="31"/>
  <c r="L26" i="31"/>
  <c r="J26" i="31"/>
  <c r="L25" i="31"/>
  <c r="J25" i="31"/>
  <c r="L24" i="31"/>
  <c r="J24" i="31"/>
  <c r="L23" i="31"/>
  <c r="J23" i="31"/>
  <c r="L22" i="31"/>
  <c r="J22" i="31"/>
  <c r="L21" i="31"/>
  <c r="J21" i="31"/>
  <c r="L20" i="31"/>
  <c r="J20" i="31"/>
  <c r="L19" i="31"/>
  <c r="J19" i="31"/>
  <c r="L18" i="31"/>
  <c r="J18" i="31"/>
  <c r="L17" i="31"/>
  <c r="J17" i="31"/>
  <c r="L16" i="31"/>
  <c r="J16" i="31"/>
  <c r="L15" i="31"/>
  <c r="J15" i="31"/>
  <c r="L13" i="31"/>
  <c r="J13" i="31"/>
  <c r="H13" i="31"/>
  <c r="F13" i="31"/>
  <c r="L12" i="31"/>
  <c r="J12" i="31"/>
  <c r="H12" i="31"/>
  <c r="F12" i="31"/>
  <c r="L11" i="31"/>
  <c r="J11" i="31"/>
  <c r="L10" i="31"/>
  <c r="J10" i="31"/>
  <c r="L9" i="31"/>
  <c r="J9" i="31"/>
  <c r="L8" i="31"/>
  <c r="J8" i="31"/>
  <c r="I15" i="32" l="1"/>
  <c r="K15" i="32"/>
  <c r="H44" i="30"/>
  <c r="H45" i="30" s="1"/>
  <c r="F44" i="30"/>
  <c r="F45" i="30" s="1"/>
  <c r="L43" i="30"/>
  <c r="J43" i="30"/>
  <c r="L42" i="30"/>
  <c r="J42" i="30"/>
  <c r="L41" i="30"/>
  <c r="J41" i="30"/>
  <c r="L40" i="30"/>
  <c r="J40" i="30"/>
  <c r="H36" i="30"/>
  <c r="L36" i="30" s="1"/>
  <c r="F36" i="30"/>
  <c r="J36" i="30" s="1"/>
  <c r="L35" i="30"/>
  <c r="J35" i="30"/>
  <c r="L34" i="30"/>
  <c r="J34" i="30"/>
  <c r="L33" i="30"/>
  <c r="J33" i="30"/>
  <c r="L32" i="30"/>
  <c r="J32" i="30"/>
  <c r="L31" i="30"/>
  <c r="J31" i="30"/>
  <c r="L30" i="30"/>
  <c r="J30" i="30"/>
  <c r="L29" i="30"/>
  <c r="J29" i="30"/>
  <c r="L28" i="30"/>
  <c r="J28" i="30"/>
  <c r="L27" i="30"/>
  <c r="J27" i="30"/>
  <c r="L26" i="30"/>
  <c r="J26" i="30"/>
  <c r="L25" i="30"/>
  <c r="J25" i="30"/>
  <c r="L24" i="30"/>
  <c r="J24" i="30"/>
  <c r="L23" i="30"/>
  <c r="J23" i="30"/>
  <c r="L22" i="30"/>
  <c r="J22" i="30"/>
  <c r="L21" i="30"/>
  <c r="J21" i="30"/>
  <c r="L20" i="30"/>
  <c r="J20" i="30"/>
  <c r="L19" i="30"/>
  <c r="J19" i="30"/>
  <c r="L18" i="30"/>
  <c r="J18" i="30"/>
  <c r="L17" i="30"/>
  <c r="J17" i="30"/>
  <c r="L16" i="30"/>
  <c r="J16" i="30"/>
  <c r="H13" i="30"/>
  <c r="H14" i="30" s="1"/>
  <c r="H37" i="30" s="1"/>
  <c r="H46" i="30" s="1"/>
  <c r="F13" i="30"/>
  <c r="F14" i="30" s="1"/>
  <c r="L12" i="30"/>
  <c r="J12" i="30"/>
  <c r="L11" i="30"/>
  <c r="J11" i="30"/>
  <c r="L10" i="30"/>
  <c r="J10" i="30"/>
  <c r="L9" i="30"/>
  <c r="J9" i="30"/>
  <c r="L8" i="30"/>
  <c r="J8" i="30"/>
  <c r="F37" i="30" l="1"/>
  <c r="J14" i="30"/>
  <c r="L14" i="30"/>
  <c r="J45" i="30"/>
  <c r="L45" i="30"/>
  <c r="L13" i="30"/>
  <c r="L44" i="30"/>
  <c r="J13" i="30"/>
  <c r="J44" i="30"/>
  <c r="H68" i="29"/>
  <c r="F68" i="29"/>
  <c r="H61" i="29"/>
  <c r="F61" i="29"/>
  <c r="H56" i="29"/>
  <c r="F56" i="29"/>
  <c r="H44" i="29"/>
  <c r="F44" i="29"/>
  <c r="H41" i="29"/>
  <c r="H57" i="29" s="1"/>
  <c r="H62" i="29" s="1"/>
  <c r="H69" i="29" s="1"/>
  <c r="F41" i="29"/>
  <c r="F57" i="29" s="1"/>
  <c r="F62" i="29" s="1"/>
  <c r="F69" i="29" s="1"/>
  <c r="H33" i="29"/>
  <c r="F33" i="29"/>
  <c r="H29" i="29"/>
  <c r="F29" i="29"/>
  <c r="H24" i="29"/>
  <c r="F24" i="29"/>
  <c r="H18" i="29"/>
  <c r="F18" i="29"/>
  <c r="H14" i="29"/>
  <c r="H25" i="29" s="1"/>
  <c r="H34" i="29" s="1"/>
  <c r="F14" i="29"/>
  <c r="F25" i="29" s="1"/>
  <c r="F34" i="29" s="1"/>
  <c r="F46" i="30" l="1"/>
  <c r="J37" i="30"/>
  <c r="L37" i="30"/>
  <c r="J46" i="30" l="1"/>
  <c r="L46" i="30"/>
</calcChain>
</file>

<file path=xl/sharedStrings.xml><?xml version="1.0" encoding="utf-8"?>
<sst xmlns="http://schemas.openxmlformats.org/spreadsheetml/2006/main" count="225" uniqueCount="171">
  <si>
    <t>ASSETS</t>
  </si>
  <si>
    <t>Current Assets</t>
  </si>
  <si>
    <t>Checking/Savings</t>
  </si>
  <si>
    <t>Total Checking/Savings</t>
  </si>
  <si>
    <t>Accounts Receivable</t>
  </si>
  <si>
    <t>Total Accounts Receivable</t>
  </si>
  <si>
    <t>Other Current Assets</t>
  </si>
  <si>
    <t>Total Other Current Assets</t>
  </si>
  <si>
    <t>Total Current Assets</t>
  </si>
  <si>
    <t>Fixed Assets</t>
  </si>
  <si>
    <t>Total Fixed Assets</t>
  </si>
  <si>
    <t>Other Assets</t>
  </si>
  <si>
    <t>Total Other Assets</t>
  </si>
  <si>
    <t>TOTAL ASSETS</t>
  </si>
  <si>
    <t>LIABILITIES &amp; EQUITY</t>
  </si>
  <si>
    <t>Liabilities</t>
  </si>
  <si>
    <t>Current Liabilities</t>
  </si>
  <si>
    <t>Accounts Payable</t>
  </si>
  <si>
    <t>Credit Cards</t>
  </si>
  <si>
    <t>Other Current Liabilities</t>
  </si>
  <si>
    <t>Total Other Current Liabilities</t>
  </si>
  <si>
    <t>Total Current Liabilities</t>
  </si>
  <si>
    <t>Long Term Liabilities</t>
  </si>
  <si>
    <t>Total Long Term Liabilities</t>
  </si>
  <si>
    <t>Total Liabilities</t>
  </si>
  <si>
    <t>Equity</t>
  </si>
  <si>
    <t>Net Income</t>
  </si>
  <si>
    <t>Total Equity</t>
  </si>
  <si>
    <t>TOTAL LIABILITIES &amp; EQUITY</t>
  </si>
  <si>
    <t>Ordinary Income/Expense</t>
  </si>
  <si>
    <t>Income</t>
  </si>
  <si>
    <t>4100.0 · Member dues</t>
  </si>
  <si>
    <t>4110.0 · Conference and training income</t>
  </si>
  <si>
    <t>4400.0 · Royalties,mktg fees,pub sales,m</t>
  </si>
  <si>
    <t>4600.0 · Grant Income</t>
  </si>
  <si>
    <t>4960.0 · Miscellaneous Income</t>
  </si>
  <si>
    <t>Total Income</t>
  </si>
  <si>
    <t>Gross Profit</t>
  </si>
  <si>
    <t>Expense</t>
  </si>
  <si>
    <t>5201.0 · Employee Training Expense</t>
  </si>
  <si>
    <t>5203.0 · Utilities</t>
  </si>
  <si>
    <t>5205.0 · Real Estate Taxes</t>
  </si>
  <si>
    <t>5700.0 · Grant Exp</t>
  </si>
  <si>
    <t>6200.0 · Insurance</t>
  </si>
  <si>
    <t>6210.0 · Travel, meals and entertainment</t>
  </si>
  <si>
    <t>6220.0 · Office supplies and expense</t>
  </si>
  <si>
    <t>6290.0 · Payroll Expenses</t>
  </si>
  <si>
    <t>6310.0 · Conferences and training</t>
  </si>
  <si>
    <t>6350.0 · Lobbying Expense</t>
  </si>
  <si>
    <t>6400.0 · Legal and professional fees</t>
  </si>
  <si>
    <t>6520.0 · Board Expense</t>
  </si>
  <si>
    <t>6530.0 · Depreciation Expense</t>
  </si>
  <si>
    <t>6550.0 · Dues &amp; Subscriptions</t>
  </si>
  <si>
    <t>6560.0 · Equipment Lease</t>
  </si>
  <si>
    <t>6610.0 · Telephone Expense</t>
  </si>
  <si>
    <t>6700.0 · Loan Interest - LOC</t>
  </si>
  <si>
    <t>6800.0 · Bad Debt (Recovery) Expense</t>
  </si>
  <si>
    <t>Total Expense</t>
  </si>
  <si>
    <t>Net Ordinary Income</t>
  </si>
  <si>
    <t>Other Income/Expense</t>
  </si>
  <si>
    <t>Other Income</t>
  </si>
  <si>
    <t>7200.0 · Inter-Agency Charges</t>
  </si>
  <si>
    <t>7300.0 · OPRA investment income</t>
  </si>
  <si>
    <t>7400.0 · Foundation investment income</t>
  </si>
  <si>
    <t>Total Other Income</t>
  </si>
  <si>
    <t>Net Other Income</t>
  </si>
  <si>
    <t>Comments</t>
  </si>
  <si>
    <t>Changed the invoicing for 2014 so A/R and deferred revenue will be less in 2014</t>
  </si>
  <si>
    <t>1030.0 · Petty Cash</t>
  </si>
  <si>
    <t>1041.0 · Cash - OPRA Investments</t>
  </si>
  <si>
    <t>1043.0 · Cash - Huntington Checking</t>
  </si>
  <si>
    <t>1050.0 · Cash - OPRA Properties</t>
  </si>
  <si>
    <t>1070.0 · Cash - OPRA Foundation</t>
  </si>
  <si>
    <t>1200.0 · Accounts Receivable</t>
  </si>
  <si>
    <t>1204.0 · Allowance for doubtful accounts</t>
  </si>
  <si>
    <t>1400.0 · Prepaid Expenses</t>
  </si>
  <si>
    <t>1499.0 · Undeposited Funds</t>
  </si>
  <si>
    <t>1600.0 · Intercompany - Due To/From</t>
  </si>
  <si>
    <t>1500.0 · Property - cost</t>
  </si>
  <si>
    <t>1510.0 · Accumulated depreciation</t>
  </si>
  <si>
    <t>1530.0 · Investments - OPRA</t>
  </si>
  <si>
    <t>1540.0 · Investments-Foundation</t>
  </si>
  <si>
    <t>2100.0 · Accounts Payable - Trade</t>
  </si>
  <si>
    <t>Total Accounts Payable</t>
  </si>
  <si>
    <t>2113.0 · Elan Credit Card</t>
  </si>
  <si>
    <t>Total Credit Cards</t>
  </si>
  <si>
    <t>2230.0 · Accrued Real Estate Taxes</t>
  </si>
  <si>
    <t>2400.0 · Payroll Liabilities</t>
  </si>
  <si>
    <t>2520.0 · 401K Withholding Payable</t>
  </si>
  <si>
    <t>2550.0 · Accrued legal fees</t>
  </si>
  <si>
    <t>2553.0 · Accrued Wages</t>
  </si>
  <si>
    <t>2556.0 · Payroll Withholding</t>
  </si>
  <si>
    <t>2564.0 · Accrued Vacation</t>
  </si>
  <si>
    <t>2570.0 · Deferred Membership Dues</t>
  </si>
  <si>
    <t>2571.0 · Deferred Income - Other</t>
  </si>
  <si>
    <t>2588.0 · Current Portion Long Term Debt</t>
  </si>
  <si>
    <t>2600.0 · Capital lease obligation</t>
  </si>
  <si>
    <t>3020.0 · Net assets - OPRA</t>
  </si>
  <si>
    <t>3030.0 · Net assets - Foundation</t>
  </si>
  <si>
    <t>3900.0 · Net Assets</t>
  </si>
  <si>
    <t>7100.0 · LLC interest income</t>
  </si>
  <si>
    <t>$ Change</t>
  </si>
  <si>
    <t>% Change</t>
  </si>
  <si>
    <t>Ohio Provider Resource Association</t>
  </si>
  <si>
    <t>Consolidated Statement of Financial Position</t>
  </si>
  <si>
    <t>1305.0 · Suspense</t>
  </si>
  <si>
    <t>2110.0 · A/P - received after month-end</t>
  </si>
  <si>
    <t>Total Cash &amp; Investments:</t>
  </si>
  <si>
    <t>Consolidated Statement of Activities</t>
  </si>
  <si>
    <t>5650.0 · DD Council Grant expenses</t>
  </si>
  <si>
    <t xml:space="preserve">Overall drop in Spring Conference revenue.  </t>
  </si>
  <si>
    <t>Not much change in Revenue from 2013 to 2014.</t>
  </si>
  <si>
    <t>As of June 30, 2014</t>
  </si>
  <si>
    <t>Jun 30, 14</t>
  </si>
  <si>
    <t>Jun 30, 13</t>
  </si>
  <si>
    <t>2610.0 · Less  Current Portion</t>
  </si>
  <si>
    <t>2013 - $2,697,929</t>
  </si>
  <si>
    <t>2014 - $2,964,652</t>
  </si>
  <si>
    <t>increase $266,723</t>
  </si>
  <si>
    <t>Some of the items purchased for the Spring conference will be used for the Fall conference, so the invoices were split into the prepaid account.  Also, had to put down some deposits.</t>
  </si>
  <si>
    <t>Purchased 7 Dell notebooks for conferences and 2 Apple notebooks.</t>
  </si>
  <si>
    <t>Unusually high because of 2 months of legal bills and the credit card bill paid in July.</t>
  </si>
  <si>
    <t>Monthly retainer.</t>
  </si>
  <si>
    <t>Increased the accrual as of 6/30/14.</t>
  </si>
  <si>
    <t>DDA Vancouver - Waiver Pilot</t>
  </si>
  <si>
    <t xml:space="preserve">As of 6/30/14, we transferred </t>
  </si>
  <si>
    <t>$350,000 from the Checking</t>
  </si>
  <si>
    <t>Account to the Investment Account</t>
  </si>
  <si>
    <t>Changed the invoicing for 2014 so A/R and deferred revenue will be less in 2014.</t>
  </si>
  <si>
    <t>In 2013, transferred funds from OPRA Properties to OPRA.</t>
  </si>
  <si>
    <t>January through June 2014</t>
  </si>
  <si>
    <t>Jan - Jun 14</t>
  </si>
  <si>
    <t>Jan - Jun 13</t>
  </si>
  <si>
    <t>6600.0 · PAC Expenses</t>
  </si>
  <si>
    <t>Overall, not much change in membership dues for 2014, increase maybe due to deferred rev calculation.  2014 Projected Rev $1,340,000.</t>
  </si>
  <si>
    <t>Car Allowance reclassed to Employee Benefits.  Travel expense is up $4,500 in 2014.</t>
  </si>
  <si>
    <t>Did not have Leslie on the payroll in 2014, but picked up Jason and Mark W.  2014 will be higher than 2013 payroll.</t>
  </si>
  <si>
    <t>It appears we spent more in 2014 as compared to 2013.</t>
  </si>
  <si>
    <t>New for 2014.</t>
  </si>
  <si>
    <t>PAC Golf Expenses in 2013.</t>
  </si>
  <si>
    <t>See attached Sheet</t>
  </si>
  <si>
    <t>Profit &amp; Loss Budget vs. Actual</t>
  </si>
  <si>
    <t>Budget</t>
  </si>
  <si>
    <t>$ Over Budget</t>
  </si>
  <si>
    <t>% of Budget</t>
  </si>
  <si>
    <t>Overall, not sure if there will be much change.  Increase maybe due to deferred revenue calculation difference.</t>
  </si>
  <si>
    <t>There will be a drop in the 2014 Spring conference income.</t>
  </si>
  <si>
    <t xml:space="preserve">The budget revenue for 2014 was spread over 12 months.  </t>
  </si>
  <si>
    <t>OPRA can only invoice DODD for Tuller Consulting fees</t>
  </si>
  <si>
    <t>Did not hire new positions until later in the year.</t>
  </si>
  <si>
    <t>Overall, more expenses for the Spring Conference in 2014.</t>
  </si>
  <si>
    <t xml:space="preserve">Car Allowance reclassed to Employee Benefits. </t>
  </si>
  <si>
    <t>Waiver Pilot Expenses</t>
  </si>
  <si>
    <t>Mainly due to Temporary office support and additional legal bills.</t>
  </si>
  <si>
    <t>Waiver Pilot Expenses.</t>
  </si>
  <si>
    <t>Success Group and Government Solutions Group new in 2014.</t>
  </si>
  <si>
    <t>6410.0 · Accounting Services</t>
  </si>
  <si>
    <t>6420.0 · Computer Services</t>
  </si>
  <si>
    <t>6430.0 · Legal Fees</t>
  </si>
  <si>
    <t>6430.1 · Member Benefit Fees</t>
  </si>
  <si>
    <t>6430.0 · Legal Fees - Other</t>
  </si>
  <si>
    <t>Total 6430.0 · Legal Fees</t>
  </si>
  <si>
    <t>6450.0 · Professional Fees</t>
  </si>
  <si>
    <t>6460.0 · Payroll Services</t>
  </si>
  <si>
    <t>6470.0 · Temporary Office Support</t>
  </si>
  <si>
    <t>Total 6400.0 · Legal and professional fees</t>
  </si>
  <si>
    <t>McManus fieldwork invoice $12k.</t>
  </si>
  <si>
    <t>New video conferencing expenses.</t>
  </si>
  <si>
    <t>Benefits of using monthly retainer</t>
  </si>
  <si>
    <t>Reduction in Vorys and Bradyware &amp; Co expenses</t>
  </si>
  <si>
    <t xml:space="preserve">Spring Conference &amp; Administrative help.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</si>
</sst>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_);[Red]\(#,##0%\)"/>
    <numFmt numFmtId="165" formatCode="#,##0.0#%_);[Red]\(#,##0.0#%\)"/>
    <numFmt numFmtId="166" formatCode="mm/dd/yyyy"/>
  </numFmts>
  <fonts count="7" x14ac:knownFonts="1">
    <font>
      <sz val="11"/>
      <color theme="1"/>
      <name val="Calibri"/>
      <family val="2"/>
      <scheme val="minor"/>
    </font>
    <font>
      <b/>
      <sz val="8"/>
      <color rgb="FF000000"/>
      <name val="Arial"/>
      <family val="2"/>
    </font>
    <font>
      <b/>
      <sz val="12"/>
      <color rgb="FF000000"/>
      <name val="Arial"/>
      <family val="2"/>
    </font>
    <font>
      <sz val="12"/>
      <color rgb="FF000000"/>
      <name val="Arial"/>
      <family val="2"/>
    </font>
    <font>
      <b/>
      <sz val="12"/>
      <color rgb="FF000080"/>
      <name val="Arial"/>
      <family val="2"/>
    </font>
    <font>
      <sz val="12"/>
      <color theme="1"/>
      <name val="Arial"/>
      <family val="2"/>
    </font>
    <font>
      <b/>
      <sz val="12"/>
      <color theme="1"/>
      <name val="Arial"/>
      <family val="2"/>
    </font>
  </fonts>
  <fills count="2">
    <fill>
      <patternFill patternType="none"/>
    </fill>
    <fill>
      <patternFill patternType="gray125"/>
    </fill>
  </fills>
  <borders count="7">
    <border>
      <left/>
      <right/>
      <top/>
      <bottom/>
      <diagonal/>
    </border>
    <border>
      <left/>
      <right/>
      <top/>
      <bottom style="thick">
        <color indexed="64"/>
      </bottom>
      <diagonal/>
    </border>
    <border>
      <left/>
      <right/>
      <top style="thick">
        <color indexed="64"/>
      </top>
      <bottom style="thick">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s>
  <cellStyleXfs count="1">
    <xf numFmtId="0" fontId="0" fillId="0" borderId="0"/>
  </cellStyleXfs>
  <cellXfs count="45">
    <xf numFmtId="0" fontId="0" fillId="0" borderId="0" xfId="0"/>
    <xf numFmtId="0" fontId="1" fillId="0" borderId="0" xfId="0" applyNumberFormat="1" applyFont="1"/>
    <xf numFmtId="0" fontId="0" fillId="0" borderId="0" xfId="0" applyNumberFormat="1"/>
    <xf numFmtId="49" fontId="2" fillId="0" borderId="0" xfId="0" applyNumberFormat="1" applyFont="1"/>
    <xf numFmtId="49" fontId="2" fillId="0" borderId="0" xfId="0" applyNumberFormat="1" applyFont="1" applyAlignment="1">
      <alignment horizontal="center"/>
    </xf>
    <xf numFmtId="49" fontId="2" fillId="0" borderId="2" xfId="0" applyNumberFormat="1" applyFont="1" applyBorder="1" applyAlignment="1">
      <alignment horizontal="center"/>
    </xf>
    <xf numFmtId="40" fontId="3" fillId="0" borderId="0" xfId="0" applyNumberFormat="1" applyFont="1"/>
    <xf numFmtId="49" fontId="3" fillId="0" borderId="0" xfId="0" applyNumberFormat="1" applyFont="1"/>
    <xf numFmtId="38" fontId="3" fillId="0" borderId="0" xfId="0" applyNumberFormat="1" applyFont="1"/>
    <xf numFmtId="164" fontId="3" fillId="0" borderId="0" xfId="0" applyNumberFormat="1" applyFont="1"/>
    <xf numFmtId="38" fontId="3" fillId="0" borderId="3" xfId="0" applyNumberFormat="1" applyFont="1" applyBorder="1"/>
    <xf numFmtId="38" fontId="3" fillId="0" borderId="0" xfId="0" applyNumberFormat="1" applyFont="1" applyBorder="1"/>
    <xf numFmtId="38" fontId="3" fillId="0" borderId="4" xfId="0" applyNumberFormat="1" applyFont="1" applyBorder="1"/>
    <xf numFmtId="164" fontId="3" fillId="0" borderId="0" xfId="0" applyNumberFormat="1" applyFont="1" applyBorder="1"/>
    <xf numFmtId="164" fontId="3" fillId="0" borderId="4" xfId="0" applyNumberFormat="1" applyFont="1" applyBorder="1"/>
    <xf numFmtId="38" fontId="3" fillId="0" borderId="5" xfId="0" applyNumberFormat="1" applyFont="1" applyBorder="1"/>
    <xf numFmtId="164" fontId="3" fillId="0" borderId="5" xfId="0" applyNumberFormat="1" applyFont="1" applyBorder="1"/>
    <xf numFmtId="38" fontId="2" fillId="0" borderId="6" xfId="0" applyNumberFormat="1" applyFont="1" applyBorder="1"/>
    <xf numFmtId="164" fontId="2" fillId="0" borderId="6" xfId="0" applyNumberFormat="1" applyFont="1" applyBorder="1"/>
    <xf numFmtId="0" fontId="1" fillId="0" borderId="0" xfId="0" applyFont="1"/>
    <xf numFmtId="0" fontId="0" fillId="0" borderId="0" xfId="0" applyAlignment="1">
      <alignment horizontal="center"/>
    </xf>
    <xf numFmtId="165" fontId="3" fillId="0" borderId="0" xfId="0" applyNumberFormat="1" applyFont="1"/>
    <xf numFmtId="38" fontId="2" fillId="0" borderId="0" xfId="0" applyNumberFormat="1" applyFont="1"/>
    <xf numFmtId="49" fontId="5" fillId="0" borderId="0" xfId="0" applyNumberFormat="1" applyFont="1" applyBorder="1" applyAlignment="1">
      <alignment horizontal="centerContinuous"/>
    </xf>
    <xf numFmtId="49" fontId="5" fillId="0" borderId="1" xfId="0" applyNumberFormat="1" applyFont="1" applyBorder="1" applyAlignment="1">
      <alignment horizontal="centerContinuous"/>
    </xf>
    <xf numFmtId="0" fontId="5" fillId="0" borderId="0" xfId="0" applyFont="1"/>
    <xf numFmtId="49" fontId="5" fillId="0" borderId="0" xfId="0" applyNumberFormat="1" applyFont="1" applyAlignment="1">
      <alignment horizontal="center"/>
    </xf>
    <xf numFmtId="0" fontId="6" fillId="0" borderId="0" xfId="0" applyFont="1" applyAlignment="1">
      <alignment horizontal="center"/>
    </xf>
    <xf numFmtId="0" fontId="5" fillId="0" borderId="0" xfId="0" applyFont="1" applyAlignment="1">
      <alignment wrapText="1"/>
    </xf>
    <xf numFmtId="0" fontId="2" fillId="0" borderId="0" xfId="0" applyFont="1" applyAlignment="1">
      <alignment wrapText="1"/>
    </xf>
    <xf numFmtId="0" fontId="2" fillId="0" borderId="0" xfId="0" applyNumberFormat="1" applyFont="1"/>
    <xf numFmtId="0" fontId="5" fillId="0" borderId="0" xfId="0" applyNumberFormat="1" applyFont="1"/>
    <xf numFmtId="166" fontId="4" fillId="0" borderId="0" xfId="0" applyNumberFormat="1" applyFont="1" applyAlignment="1">
      <alignment horizontal="right"/>
    </xf>
    <xf numFmtId="0" fontId="0" fillId="0" borderId="0" xfId="0" applyAlignment="1">
      <alignment wrapText="1"/>
    </xf>
    <xf numFmtId="0" fontId="1" fillId="0" borderId="0" xfId="0" applyFont="1" applyAlignment="1">
      <alignment wrapText="1"/>
    </xf>
    <xf numFmtId="0" fontId="2" fillId="0" borderId="0" xfId="0" applyFont="1"/>
    <xf numFmtId="0" fontId="5" fillId="0" borderId="0" xfId="0" applyFont="1" applyAlignment="1">
      <alignment horizontal="center"/>
    </xf>
    <xf numFmtId="49" fontId="4" fillId="0" borderId="0" xfId="0" applyNumberFormat="1" applyFont="1" applyAlignment="1">
      <alignment horizontal="center"/>
    </xf>
    <xf numFmtId="40" fontId="3" fillId="0" borderId="3" xfId="0" applyNumberFormat="1" applyFont="1" applyBorder="1"/>
    <xf numFmtId="165" fontId="3" fillId="0" borderId="3" xfId="0" applyNumberFormat="1" applyFont="1" applyBorder="1"/>
    <xf numFmtId="40" fontId="3" fillId="0" borderId="0" xfId="0" applyNumberFormat="1" applyFont="1" applyBorder="1"/>
    <xf numFmtId="165" fontId="3" fillId="0" borderId="0" xfId="0" applyNumberFormat="1" applyFont="1" applyBorder="1"/>
    <xf numFmtId="40" fontId="3" fillId="0" borderId="5" xfId="0" applyNumberFormat="1" applyFont="1" applyBorder="1"/>
    <xf numFmtId="165" fontId="3" fillId="0" borderId="5" xfId="0" applyNumberFormat="1" applyFont="1" applyBorder="1"/>
    <xf numFmtId="49" fontId="3" fillId="0" borderId="0" xfId="0" applyNumberFormat="1"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28575</xdr:rowOff>
        </xdr:to>
        <xdr:sp macro="" textlink="">
          <xdr:nvSpPr>
            <xdr:cNvPr id="28673" name="FILTER" hidden="1">
              <a:extLst>
                <a:ext uri="{63B3BB69-23CF-44E3-9099-C40C66FF867C}">
                  <a14:compatExt spid="_x0000_s286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28575</xdr:rowOff>
        </xdr:to>
        <xdr:sp macro="" textlink="">
          <xdr:nvSpPr>
            <xdr:cNvPr id="28674" name="HEADER" hidden="1">
              <a:extLst>
                <a:ext uri="{63B3BB69-23CF-44E3-9099-C40C66FF867C}">
                  <a14:compatExt spid="_x0000_s2867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28575</xdr:rowOff>
        </xdr:to>
        <xdr:sp macro="" textlink="">
          <xdr:nvSpPr>
            <xdr:cNvPr id="32769" name="FILTER" hidden="1">
              <a:extLst>
                <a:ext uri="{63B3BB69-23CF-44E3-9099-C40C66FF867C}">
                  <a14:compatExt spid="_x0000_s327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28575</xdr:rowOff>
        </xdr:to>
        <xdr:sp macro="" textlink="">
          <xdr:nvSpPr>
            <xdr:cNvPr id="32770" name="HEADER" hidden="1">
              <a:extLst>
                <a:ext uri="{63B3BB69-23CF-44E3-9099-C40C66FF867C}">
                  <a14:compatExt spid="_x0000_s3277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28575</xdr:rowOff>
        </xdr:to>
        <xdr:sp macro="" textlink="">
          <xdr:nvSpPr>
            <xdr:cNvPr id="34817" name="FILTER" hidden="1">
              <a:extLst>
                <a:ext uri="{63B3BB69-23CF-44E3-9099-C40C66FF867C}">
                  <a14:compatExt spid="_x0000_s348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28575</xdr:rowOff>
        </xdr:to>
        <xdr:sp macro="" textlink="">
          <xdr:nvSpPr>
            <xdr:cNvPr id="34818" name="HEADER" hidden="1">
              <a:extLst>
                <a:ext uri="{63B3BB69-23CF-44E3-9099-C40C66FF867C}">
                  <a14:compatExt spid="_x0000_s348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314325</xdr:colOff>
          <xdr:row>1</xdr:row>
          <xdr:rowOff>9525</xdr:rowOff>
        </xdr:to>
        <xdr:sp macro="" textlink="">
          <xdr:nvSpPr>
            <xdr:cNvPr id="35841" name="FILTER"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a:noFill/>
            </a:ln>
            <a:effectLst/>
            <a:extLst>
              <a:ext uri="{91240B29-F687-4F45-9708-019B960494DF}">
                <a14:hiddenLine w="9525">
                  <a:solidFill>
                    <a:srgbClr val="000000" mc:Ignorable="a14" a14:legacySpreadsheetColorIndex="64"/>
                  </a:solidFill>
                  <a:prstDash val="solid"/>
                  <a:miter lim="800000"/>
                  <a:headEnd/>
                  <a:tailEnd type="none" w="med" len="me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314325</xdr:colOff>
          <xdr:row>1</xdr:row>
          <xdr:rowOff>9525</xdr:rowOff>
        </xdr:to>
        <xdr:sp macro="" textlink="">
          <xdr:nvSpPr>
            <xdr:cNvPr id="35842" name="HEADER"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a:noFill/>
            </a:ln>
            <a:effectLst/>
            <a:extLst>
              <a:ext uri="{91240B29-F687-4F45-9708-019B960494DF}">
                <a14:hiddenLine w="9525">
                  <a:solidFill>
                    <a:srgbClr val="000000" mc:Ignorable="a14" a14:legacySpreadsheetColorIndex="64"/>
                  </a:solidFill>
                  <a:prstDash val="solid"/>
                  <a:miter lim="800000"/>
                  <a:headEnd/>
                  <a:tailEnd type="none" w="med" len="me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J100"/>
  <sheetViews>
    <sheetView workbookViewId="0">
      <pane xSplit="5" ySplit="5" topLeftCell="F6" activePane="bottomRight" state="frozenSplit"/>
      <selection pane="topRight" activeCell="F1" sqref="F1"/>
      <selection pane="bottomLeft" activeCell="A6" sqref="A6"/>
      <selection pane="bottomRight" activeCell="F5" sqref="F5"/>
    </sheetView>
  </sheetViews>
  <sheetFormatPr defaultRowHeight="15" x14ac:dyDescent="0.25"/>
  <cols>
    <col min="1" max="4" width="3" style="1" customWidth="1"/>
    <col min="5" max="5" width="33.28515625" style="1" customWidth="1"/>
    <col min="6" max="6" width="15.42578125" style="2" bestFit="1" customWidth="1"/>
    <col min="7" max="7" width="2.28515625" style="2" customWidth="1"/>
    <col min="8" max="8" width="15.42578125" style="2" bestFit="1" customWidth="1"/>
    <col min="9" max="9" width="1.5703125" customWidth="1"/>
    <col min="10" max="10" width="35.7109375" customWidth="1"/>
  </cols>
  <sheetData>
    <row r="1" spans="1:10" ht="15.75" x14ac:dyDescent="0.25">
      <c r="A1" s="37" t="s">
        <v>103</v>
      </c>
      <c r="B1" s="37"/>
      <c r="C1" s="37"/>
      <c r="D1" s="37"/>
      <c r="E1" s="37"/>
      <c r="F1" s="37"/>
      <c r="G1" s="37"/>
      <c r="H1" s="37"/>
      <c r="I1" s="37"/>
      <c r="J1" s="37"/>
    </row>
    <row r="2" spans="1:10" ht="15.75" x14ac:dyDescent="0.25">
      <c r="A2" s="37" t="s">
        <v>104</v>
      </c>
      <c r="B2" s="37"/>
      <c r="C2" s="37"/>
      <c r="D2" s="37"/>
      <c r="E2" s="37"/>
      <c r="F2" s="37"/>
      <c r="G2" s="37"/>
      <c r="H2" s="37"/>
      <c r="I2" s="37"/>
      <c r="J2" s="37"/>
    </row>
    <row r="3" spans="1:10" ht="15.75" x14ac:dyDescent="0.25">
      <c r="A3" s="37" t="s">
        <v>112</v>
      </c>
      <c r="B3" s="37"/>
      <c r="C3" s="37"/>
      <c r="D3" s="37"/>
      <c r="E3" s="37"/>
      <c r="F3" s="37"/>
      <c r="G3" s="37"/>
      <c r="H3" s="37"/>
      <c r="I3" s="37"/>
      <c r="J3" s="37"/>
    </row>
    <row r="4" spans="1:10" ht="16.5" thickBot="1" x14ac:dyDescent="0.3">
      <c r="B4" s="3"/>
      <c r="C4" s="3"/>
      <c r="D4" s="3"/>
      <c r="E4" s="3"/>
      <c r="F4" s="23"/>
      <c r="G4" s="24"/>
      <c r="H4" s="23"/>
      <c r="J4" s="32"/>
    </row>
    <row r="5" spans="1:10" s="20" customFormat="1" ht="17.25" thickTop="1" thickBot="1" x14ac:dyDescent="0.3">
      <c r="A5" s="32"/>
      <c r="B5" s="4"/>
      <c r="C5" s="4"/>
      <c r="D5" s="4"/>
      <c r="E5" s="4"/>
      <c r="F5" s="5" t="s">
        <v>113</v>
      </c>
      <c r="G5" s="26"/>
      <c r="H5" s="5" t="s">
        <v>114</v>
      </c>
      <c r="J5" s="27" t="s">
        <v>66</v>
      </c>
    </row>
    <row r="6" spans="1:10" ht="16.5" thickTop="1" x14ac:dyDescent="0.25">
      <c r="A6" s="7" t="s">
        <v>0</v>
      </c>
      <c r="B6" s="7"/>
      <c r="C6" s="7"/>
      <c r="D6" s="7"/>
      <c r="E6" s="7"/>
      <c r="F6" s="6"/>
      <c r="G6" s="7"/>
      <c r="H6" s="6"/>
    </row>
    <row r="7" spans="1:10" ht="15.75" x14ac:dyDescent="0.25">
      <c r="A7" s="7"/>
      <c r="B7" s="7" t="s">
        <v>1</v>
      </c>
      <c r="C7" s="7"/>
      <c r="D7" s="7"/>
      <c r="E7" s="7"/>
      <c r="F7" s="6"/>
      <c r="G7" s="7"/>
      <c r="H7" s="6"/>
    </row>
    <row r="8" spans="1:10" ht="15.75" x14ac:dyDescent="0.25">
      <c r="A8" s="7"/>
      <c r="B8" s="7"/>
      <c r="C8" s="7" t="s">
        <v>2</v>
      </c>
      <c r="D8" s="7"/>
      <c r="E8" s="7"/>
      <c r="F8" s="6"/>
      <c r="G8" s="7"/>
      <c r="H8" s="6"/>
      <c r="J8" s="28" t="s">
        <v>107</v>
      </c>
    </row>
    <row r="9" spans="1:10" ht="15.75" x14ac:dyDescent="0.25">
      <c r="A9" s="7"/>
      <c r="B9" s="7"/>
      <c r="C9" s="7"/>
      <c r="D9" s="7" t="s">
        <v>68</v>
      </c>
      <c r="E9" s="7"/>
      <c r="F9" s="8">
        <v>236.65</v>
      </c>
      <c r="G9" s="8"/>
      <c r="H9" s="8">
        <v>147.32</v>
      </c>
      <c r="J9" s="28" t="s">
        <v>116</v>
      </c>
    </row>
    <row r="10" spans="1:10" ht="15.75" x14ac:dyDescent="0.25">
      <c r="A10" s="7"/>
      <c r="B10" s="7"/>
      <c r="C10" s="7"/>
      <c r="D10" s="7" t="s">
        <v>69</v>
      </c>
      <c r="E10" s="7"/>
      <c r="F10" s="8">
        <v>867691.49</v>
      </c>
      <c r="G10" s="8"/>
      <c r="H10" s="8">
        <v>483220.71</v>
      </c>
      <c r="J10" s="28" t="s">
        <v>117</v>
      </c>
    </row>
    <row r="11" spans="1:10" ht="15.75" x14ac:dyDescent="0.25">
      <c r="A11" s="7"/>
      <c r="B11" s="7"/>
      <c r="C11" s="7"/>
      <c r="D11" s="7" t="s">
        <v>70</v>
      </c>
      <c r="E11" s="7"/>
      <c r="F11" s="8">
        <v>149724.82</v>
      </c>
      <c r="G11" s="8"/>
      <c r="H11" s="8">
        <v>322190.48</v>
      </c>
      <c r="J11" s="28" t="s">
        <v>118</v>
      </c>
    </row>
    <row r="12" spans="1:10" ht="15.75" x14ac:dyDescent="0.25">
      <c r="A12" s="7"/>
      <c r="B12" s="7"/>
      <c r="C12" s="7"/>
      <c r="D12" s="7" t="s">
        <v>71</v>
      </c>
      <c r="E12" s="7"/>
      <c r="F12" s="8">
        <v>31916.36</v>
      </c>
      <c r="G12" s="8"/>
      <c r="H12" s="8">
        <v>5544.28</v>
      </c>
      <c r="J12" s="28" t="s">
        <v>125</v>
      </c>
    </row>
    <row r="13" spans="1:10" ht="16.5" thickBot="1" x14ac:dyDescent="0.3">
      <c r="A13" s="7"/>
      <c r="B13" s="7"/>
      <c r="C13" s="7"/>
      <c r="D13" s="7" t="s">
        <v>72</v>
      </c>
      <c r="E13" s="7"/>
      <c r="F13" s="10">
        <v>33889.599999999999</v>
      </c>
      <c r="G13" s="8"/>
      <c r="H13" s="10">
        <v>5813.7</v>
      </c>
      <c r="J13" s="28" t="s">
        <v>126</v>
      </c>
    </row>
    <row r="14" spans="1:10" ht="15.75" x14ac:dyDescent="0.25">
      <c r="A14" s="7"/>
      <c r="B14" s="7"/>
      <c r="C14" s="7" t="s">
        <v>3</v>
      </c>
      <c r="D14" s="7"/>
      <c r="E14" s="7"/>
      <c r="F14" s="8">
        <f>ROUND(SUM(F8:F13),5)</f>
        <v>1083458.92</v>
      </c>
      <c r="G14" s="8"/>
      <c r="H14" s="8">
        <f>ROUND(SUM(H8:H13),5)</f>
        <v>816916.49</v>
      </c>
      <c r="J14" s="28" t="s">
        <v>127</v>
      </c>
    </row>
    <row r="15" spans="1:10" ht="30" customHeight="1" x14ac:dyDescent="0.25">
      <c r="A15" s="7"/>
      <c r="B15" s="7"/>
      <c r="C15" s="7" t="s">
        <v>4</v>
      </c>
      <c r="D15" s="7"/>
      <c r="E15" s="7"/>
      <c r="F15" s="8"/>
      <c r="G15" s="8"/>
      <c r="H15" s="8"/>
      <c r="J15" s="28"/>
    </row>
    <row r="16" spans="1:10" ht="45.75" x14ac:dyDescent="0.25">
      <c r="A16" s="7"/>
      <c r="B16" s="7"/>
      <c r="C16" s="7"/>
      <c r="D16" s="7" t="s">
        <v>73</v>
      </c>
      <c r="E16" s="7"/>
      <c r="F16" s="8">
        <v>6728.24</v>
      </c>
      <c r="G16" s="8"/>
      <c r="H16" s="8">
        <v>340479.4</v>
      </c>
      <c r="J16" s="28" t="s">
        <v>128</v>
      </c>
    </row>
    <row r="17" spans="1:10" ht="16.5" thickBot="1" x14ac:dyDescent="0.3">
      <c r="A17" s="7"/>
      <c r="B17" s="7"/>
      <c r="C17" s="7"/>
      <c r="D17" s="7" t="s">
        <v>74</v>
      </c>
      <c r="E17" s="7"/>
      <c r="F17" s="10">
        <v>0</v>
      </c>
      <c r="G17" s="8"/>
      <c r="H17" s="10">
        <v>-10000</v>
      </c>
      <c r="J17" s="25"/>
    </row>
    <row r="18" spans="1:10" ht="15.75" x14ac:dyDescent="0.25">
      <c r="A18" s="7"/>
      <c r="B18" s="7"/>
      <c r="C18" s="7" t="s">
        <v>5</v>
      </c>
      <c r="D18" s="7"/>
      <c r="E18" s="7"/>
      <c r="F18" s="8">
        <f>ROUND(SUM(F15:F17),5)</f>
        <v>6728.24</v>
      </c>
      <c r="G18" s="8"/>
      <c r="H18" s="8">
        <f>ROUND(SUM(H15:H17),5)</f>
        <v>330479.40000000002</v>
      </c>
      <c r="J18" s="28"/>
    </row>
    <row r="19" spans="1:10" ht="30" customHeight="1" x14ac:dyDescent="0.25">
      <c r="A19" s="7"/>
      <c r="B19" s="7"/>
      <c r="C19" s="7" t="s">
        <v>6</v>
      </c>
      <c r="D19" s="7"/>
      <c r="E19" s="7"/>
      <c r="F19" s="8"/>
      <c r="G19" s="8"/>
      <c r="H19" s="8"/>
      <c r="J19" s="28"/>
    </row>
    <row r="20" spans="1:10" ht="15.75" x14ac:dyDescent="0.25">
      <c r="A20" s="7"/>
      <c r="B20" s="7"/>
      <c r="C20" s="7"/>
      <c r="D20" s="7" t="s">
        <v>105</v>
      </c>
      <c r="E20" s="7"/>
      <c r="F20" s="8">
        <v>0</v>
      </c>
      <c r="G20" s="8"/>
      <c r="H20" s="8">
        <v>11.74</v>
      </c>
      <c r="J20" s="28"/>
    </row>
    <row r="21" spans="1:10" ht="90.75" x14ac:dyDescent="0.25">
      <c r="A21" s="7"/>
      <c r="B21" s="7"/>
      <c r="C21" s="7"/>
      <c r="D21" s="7" t="s">
        <v>75</v>
      </c>
      <c r="E21" s="7"/>
      <c r="F21" s="8">
        <v>10063.870000000001</v>
      </c>
      <c r="G21" s="8"/>
      <c r="H21" s="8">
        <v>706.15</v>
      </c>
      <c r="J21" s="28" t="s">
        <v>119</v>
      </c>
    </row>
    <row r="22" spans="1:10" ht="30.75" x14ac:dyDescent="0.25">
      <c r="A22" s="7"/>
      <c r="B22" s="7"/>
      <c r="C22" s="7"/>
      <c r="D22" s="7" t="s">
        <v>76</v>
      </c>
      <c r="E22" s="7"/>
      <c r="F22" s="8">
        <v>0</v>
      </c>
      <c r="G22" s="8"/>
      <c r="H22" s="8">
        <v>33265.21</v>
      </c>
      <c r="J22" s="28" t="s">
        <v>129</v>
      </c>
    </row>
    <row r="23" spans="1:10" ht="16.5" thickBot="1" x14ac:dyDescent="0.3">
      <c r="A23" s="7"/>
      <c r="B23" s="7"/>
      <c r="C23" s="7"/>
      <c r="D23" s="7" t="s">
        <v>77</v>
      </c>
      <c r="E23" s="7"/>
      <c r="F23" s="11">
        <v>0</v>
      </c>
      <c r="G23" s="8"/>
      <c r="H23" s="11">
        <v>0</v>
      </c>
    </row>
    <row r="24" spans="1:10" ht="16.5" thickBot="1" x14ac:dyDescent="0.3">
      <c r="A24" s="7"/>
      <c r="B24" s="7"/>
      <c r="C24" s="7" t="s">
        <v>7</v>
      </c>
      <c r="D24" s="7"/>
      <c r="E24" s="7"/>
      <c r="F24" s="12">
        <f>ROUND(SUM(F19:F23),5)</f>
        <v>10063.870000000001</v>
      </c>
      <c r="G24" s="8"/>
      <c r="H24" s="12">
        <f>ROUND(SUM(H19:H23),5)</f>
        <v>33983.1</v>
      </c>
      <c r="J24" s="28"/>
    </row>
    <row r="25" spans="1:10" ht="30" customHeight="1" x14ac:dyDescent="0.25">
      <c r="A25" s="7"/>
      <c r="B25" s="7" t="s">
        <v>8</v>
      </c>
      <c r="C25" s="7"/>
      <c r="D25" s="7"/>
      <c r="E25" s="7"/>
      <c r="F25" s="8">
        <f>ROUND(F7+F14+F18+F24,5)</f>
        <v>1100251.03</v>
      </c>
      <c r="G25" s="8"/>
      <c r="H25" s="8">
        <f>ROUND(H7+H14+H18+H24,5)</f>
        <v>1181378.99</v>
      </c>
      <c r="J25" s="28"/>
    </row>
    <row r="26" spans="1:10" ht="30" customHeight="1" x14ac:dyDescent="0.25">
      <c r="A26" s="7"/>
      <c r="B26" s="7" t="s">
        <v>9</v>
      </c>
      <c r="C26" s="7"/>
      <c r="D26" s="7"/>
      <c r="E26" s="7"/>
      <c r="F26" s="8"/>
      <c r="G26" s="8"/>
      <c r="H26" s="8"/>
      <c r="J26" s="28"/>
    </row>
    <row r="27" spans="1:10" ht="45.75" x14ac:dyDescent="0.25">
      <c r="A27" s="7"/>
      <c r="B27" s="7"/>
      <c r="C27" s="7" t="s">
        <v>78</v>
      </c>
      <c r="D27" s="7"/>
      <c r="E27" s="7"/>
      <c r="F27" s="8">
        <v>669357.04</v>
      </c>
      <c r="G27" s="8"/>
      <c r="H27" s="8">
        <v>651581.19999999995</v>
      </c>
      <c r="J27" s="28" t="s">
        <v>120</v>
      </c>
    </row>
    <row r="28" spans="1:10" ht="16.5" thickBot="1" x14ac:dyDescent="0.3">
      <c r="A28" s="7"/>
      <c r="B28" s="7"/>
      <c r="C28" s="7" t="s">
        <v>79</v>
      </c>
      <c r="D28" s="7"/>
      <c r="E28" s="7"/>
      <c r="F28" s="10">
        <v>-167830.31</v>
      </c>
      <c r="G28" s="8"/>
      <c r="H28" s="10">
        <v>-133333.1</v>
      </c>
      <c r="J28" s="28"/>
    </row>
    <row r="29" spans="1:10" ht="15.75" x14ac:dyDescent="0.25">
      <c r="A29" s="7"/>
      <c r="B29" s="7" t="s">
        <v>10</v>
      </c>
      <c r="C29" s="7"/>
      <c r="D29" s="7"/>
      <c r="E29" s="7"/>
      <c r="F29" s="8">
        <f>ROUND(SUM(F26:F28),5)</f>
        <v>501526.73</v>
      </c>
      <c r="G29" s="8"/>
      <c r="H29" s="8">
        <f>ROUND(SUM(H26:H28),5)</f>
        <v>518248.1</v>
      </c>
      <c r="J29" s="28"/>
    </row>
    <row r="30" spans="1:10" ht="30" customHeight="1" x14ac:dyDescent="0.25">
      <c r="A30" s="7"/>
      <c r="B30" s="7" t="s">
        <v>11</v>
      </c>
      <c r="C30" s="7"/>
      <c r="D30" s="7"/>
      <c r="E30" s="7"/>
      <c r="F30" s="8"/>
      <c r="G30" s="8"/>
      <c r="H30" s="8"/>
      <c r="J30" s="28"/>
    </row>
    <row r="31" spans="1:10" ht="15.75" x14ac:dyDescent="0.25">
      <c r="A31" s="7"/>
      <c r="B31" s="7"/>
      <c r="C31" s="7" t="s">
        <v>80</v>
      </c>
      <c r="D31" s="7"/>
      <c r="E31" s="7"/>
      <c r="F31" s="8">
        <v>1536970.26</v>
      </c>
      <c r="G31" s="8"/>
      <c r="H31" s="8">
        <v>1555921.99</v>
      </c>
      <c r="J31" s="28"/>
    </row>
    <row r="32" spans="1:10" ht="16.5" thickBot="1" x14ac:dyDescent="0.3">
      <c r="A32" s="7"/>
      <c r="B32" s="7"/>
      <c r="C32" s="7" t="s">
        <v>81</v>
      </c>
      <c r="D32" s="7"/>
      <c r="E32" s="7"/>
      <c r="F32" s="11">
        <v>344223.12</v>
      </c>
      <c r="G32" s="8"/>
      <c r="H32" s="11">
        <v>325090.38</v>
      </c>
      <c r="J32" s="28"/>
    </row>
    <row r="33" spans="1:10" ht="16.5" thickBot="1" x14ac:dyDescent="0.3">
      <c r="A33" s="7"/>
      <c r="B33" s="7" t="s">
        <v>12</v>
      </c>
      <c r="C33" s="7"/>
      <c r="D33" s="7"/>
      <c r="E33" s="7"/>
      <c r="F33" s="15">
        <f>ROUND(SUM(F30:F32),5)</f>
        <v>1881193.38</v>
      </c>
      <c r="G33" s="8"/>
      <c r="H33" s="15">
        <f>ROUND(SUM(H30:H32),5)</f>
        <v>1881012.37</v>
      </c>
    </row>
    <row r="34" spans="1:10" s="19" customFormat="1" ht="30" customHeight="1" thickBot="1" x14ac:dyDescent="0.3">
      <c r="A34" s="7" t="s">
        <v>13</v>
      </c>
      <c r="B34" s="7"/>
      <c r="C34" s="7"/>
      <c r="D34" s="7"/>
      <c r="E34" s="7"/>
      <c r="F34" s="17">
        <f>ROUND(F6+F25+F29+F33,5)</f>
        <v>3482971.14</v>
      </c>
      <c r="G34" s="22"/>
      <c r="H34" s="17">
        <f>ROUND(H6+H25+H29+H33,5)</f>
        <v>3580639.46</v>
      </c>
      <c r="J34" s="28"/>
    </row>
    <row r="35" spans="1:10" ht="31.5" customHeight="1" thickTop="1" x14ac:dyDescent="0.25">
      <c r="A35" s="7" t="s">
        <v>14</v>
      </c>
      <c r="B35" s="7"/>
      <c r="C35" s="7"/>
      <c r="D35" s="7"/>
      <c r="E35" s="7"/>
      <c r="F35" s="8"/>
      <c r="G35" s="8"/>
      <c r="H35" s="8"/>
      <c r="J35" s="28"/>
    </row>
    <row r="36" spans="1:10" ht="15.75" x14ac:dyDescent="0.25">
      <c r="A36" s="7"/>
      <c r="B36" s="7" t="s">
        <v>15</v>
      </c>
      <c r="C36" s="7"/>
      <c r="D36" s="7"/>
      <c r="E36" s="7"/>
      <c r="F36" s="8"/>
      <c r="G36" s="8"/>
      <c r="H36" s="8"/>
      <c r="J36" s="28"/>
    </row>
    <row r="37" spans="1:10" ht="15.75" x14ac:dyDescent="0.25">
      <c r="A37" s="7"/>
      <c r="B37" s="7"/>
      <c r="C37" s="7" t="s">
        <v>16</v>
      </c>
      <c r="D37" s="7"/>
      <c r="E37" s="7"/>
      <c r="F37" s="8"/>
      <c r="G37" s="8"/>
      <c r="H37" s="8"/>
      <c r="J37" s="28"/>
    </row>
    <row r="38" spans="1:10" ht="15.75" x14ac:dyDescent="0.25">
      <c r="A38" s="7"/>
      <c r="B38" s="7"/>
      <c r="C38" s="7"/>
      <c r="D38" s="7" t="s">
        <v>17</v>
      </c>
      <c r="E38" s="7"/>
      <c r="F38" s="8"/>
      <c r="G38" s="8"/>
      <c r="H38" s="8"/>
      <c r="J38" s="28"/>
    </row>
    <row r="39" spans="1:10" ht="45.75" x14ac:dyDescent="0.25">
      <c r="A39" s="7"/>
      <c r="B39" s="7"/>
      <c r="C39" s="7"/>
      <c r="D39" s="7"/>
      <c r="E39" s="7" t="s">
        <v>82</v>
      </c>
      <c r="F39" s="8">
        <v>68238.52</v>
      </c>
      <c r="G39" s="8"/>
      <c r="H39" s="8">
        <v>58823.87</v>
      </c>
      <c r="J39" s="28" t="s">
        <v>121</v>
      </c>
    </row>
    <row r="40" spans="1:10" ht="16.5" thickBot="1" x14ac:dyDescent="0.3">
      <c r="A40" s="7"/>
      <c r="B40" s="7"/>
      <c r="C40" s="7"/>
      <c r="D40" s="7"/>
      <c r="E40" s="7" t="s">
        <v>106</v>
      </c>
      <c r="F40" s="10">
        <v>0</v>
      </c>
      <c r="G40" s="8"/>
      <c r="H40" s="10">
        <v>1578.97</v>
      </c>
      <c r="J40" s="28"/>
    </row>
    <row r="41" spans="1:10" ht="15.75" x14ac:dyDescent="0.25">
      <c r="A41" s="7"/>
      <c r="B41" s="7"/>
      <c r="C41" s="7"/>
      <c r="D41" s="7" t="s">
        <v>83</v>
      </c>
      <c r="E41" s="7"/>
      <c r="F41" s="8">
        <f>ROUND(SUM(F38:F40),5)</f>
        <v>68238.52</v>
      </c>
      <c r="G41" s="8"/>
      <c r="H41" s="8">
        <f>ROUND(SUM(H38:H40),5)</f>
        <v>60402.84</v>
      </c>
      <c r="J41" s="28"/>
    </row>
    <row r="42" spans="1:10" ht="30" customHeight="1" x14ac:dyDescent="0.25">
      <c r="A42" s="7"/>
      <c r="B42" s="7"/>
      <c r="C42" s="7"/>
      <c r="D42" s="7" t="s">
        <v>18</v>
      </c>
      <c r="E42" s="7"/>
      <c r="F42" s="8"/>
      <c r="G42" s="8"/>
      <c r="H42" s="8"/>
      <c r="J42" s="28"/>
    </row>
    <row r="43" spans="1:10" ht="16.5" thickBot="1" x14ac:dyDescent="0.3">
      <c r="A43" s="7"/>
      <c r="B43" s="7"/>
      <c r="C43" s="7"/>
      <c r="D43" s="7"/>
      <c r="E43" s="7" t="s">
        <v>84</v>
      </c>
      <c r="F43" s="10">
        <v>6979.79</v>
      </c>
      <c r="G43" s="8"/>
      <c r="H43" s="10">
        <v>2681.05</v>
      </c>
      <c r="J43" s="28"/>
    </row>
    <row r="44" spans="1:10" ht="15.75" x14ac:dyDescent="0.25">
      <c r="A44" s="7"/>
      <c r="B44" s="7"/>
      <c r="C44" s="7"/>
      <c r="D44" s="7" t="s">
        <v>85</v>
      </c>
      <c r="E44" s="7"/>
      <c r="F44" s="8">
        <f>ROUND(SUM(F42:F43),5)</f>
        <v>6979.79</v>
      </c>
      <c r="G44" s="8"/>
      <c r="H44" s="8">
        <f>ROUND(SUM(H42:H43),5)</f>
        <v>2681.05</v>
      </c>
      <c r="J44" s="28"/>
    </row>
    <row r="45" spans="1:10" ht="30" customHeight="1" x14ac:dyDescent="0.25">
      <c r="A45" s="7"/>
      <c r="B45" s="7"/>
      <c r="C45" s="7"/>
      <c r="D45" s="7" t="s">
        <v>19</v>
      </c>
      <c r="E45" s="7"/>
      <c r="F45" s="8"/>
      <c r="G45" s="8"/>
      <c r="H45" s="8"/>
      <c r="J45" s="28"/>
    </row>
    <row r="46" spans="1:10" ht="15.75" x14ac:dyDescent="0.25">
      <c r="A46" s="7"/>
      <c r="B46" s="7"/>
      <c r="C46" s="7"/>
      <c r="D46" s="7"/>
      <c r="E46" s="7" t="s">
        <v>86</v>
      </c>
      <c r="F46" s="8">
        <v>6627.8</v>
      </c>
      <c r="G46" s="8"/>
      <c r="H46" s="8">
        <v>6584.2</v>
      </c>
      <c r="J46" s="28"/>
    </row>
    <row r="47" spans="1:10" ht="15.75" x14ac:dyDescent="0.25">
      <c r="A47" s="7"/>
      <c r="B47" s="7"/>
      <c r="C47" s="7"/>
      <c r="D47" s="7"/>
      <c r="E47" s="7" t="s">
        <v>87</v>
      </c>
      <c r="F47" s="8">
        <v>0</v>
      </c>
      <c r="G47" s="8"/>
      <c r="H47" s="8">
        <v>60.97</v>
      </c>
    </row>
    <row r="48" spans="1:10" ht="15.75" x14ac:dyDescent="0.25">
      <c r="A48" s="7"/>
      <c r="B48" s="7"/>
      <c r="C48" s="7"/>
      <c r="D48" s="7"/>
      <c r="E48" s="7" t="s">
        <v>88</v>
      </c>
      <c r="F48" s="8">
        <v>0</v>
      </c>
      <c r="G48" s="8"/>
      <c r="H48" s="8">
        <v>75</v>
      </c>
      <c r="J48" s="28"/>
    </row>
    <row r="49" spans="1:10" ht="15.75" x14ac:dyDescent="0.25">
      <c r="A49" s="7"/>
      <c r="B49" s="7"/>
      <c r="C49" s="7"/>
      <c r="D49" s="7"/>
      <c r="E49" s="7" t="s">
        <v>89</v>
      </c>
      <c r="F49" s="8">
        <v>18333.330000000002</v>
      </c>
      <c r="G49" s="8"/>
      <c r="H49" s="8">
        <v>20247.330000000002</v>
      </c>
      <c r="J49" s="28" t="s">
        <v>122</v>
      </c>
    </row>
    <row r="50" spans="1:10" ht="15.75" x14ac:dyDescent="0.25">
      <c r="A50" s="7"/>
      <c r="B50" s="7"/>
      <c r="C50" s="7"/>
      <c r="D50" s="7"/>
      <c r="E50" s="7" t="s">
        <v>90</v>
      </c>
      <c r="F50" s="8">
        <v>0</v>
      </c>
      <c r="G50" s="8"/>
      <c r="H50" s="8">
        <v>1308.51</v>
      </c>
      <c r="J50" s="28"/>
    </row>
    <row r="51" spans="1:10" ht="15.75" x14ac:dyDescent="0.25">
      <c r="A51" s="7"/>
      <c r="B51" s="7"/>
      <c r="C51" s="7"/>
      <c r="D51" s="7"/>
      <c r="E51" s="7" t="s">
        <v>91</v>
      </c>
      <c r="F51" s="8">
        <v>0</v>
      </c>
      <c r="G51" s="8"/>
      <c r="H51" s="8">
        <v>209.67</v>
      </c>
      <c r="J51" s="28"/>
    </row>
    <row r="52" spans="1:10" ht="15.75" x14ac:dyDescent="0.25">
      <c r="A52" s="7"/>
      <c r="B52" s="7"/>
      <c r="C52" s="7"/>
      <c r="D52" s="7"/>
      <c r="E52" s="7" t="s">
        <v>92</v>
      </c>
      <c r="F52" s="8">
        <v>57506.74</v>
      </c>
      <c r="G52" s="8"/>
      <c r="H52" s="8">
        <v>45611.18</v>
      </c>
      <c r="J52" s="25" t="s">
        <v>123</v>
      </c>
    </row>
    <row r="53" spans="1:10" ht="45.75" x14ac:dyDescent="0.25">
      <c r="A53" s="7"/>
      <c r="B53" s="7"/>
      <c r="C53" s="7"/>
      <c r="D53" s="7"/>
      <c r="E53" s="7" t="s">
        <v>93</v>
      </c>
      <c r="F53" s="8">
        <v>439345</v>
      </c>
      <c r="G53" s="8"/>
      <c r="H53" s="8">
        <v>630597.34</v>
      </c>
      <c r="J53" s="28" t="s">
        <v>67</v>
      </c>
    </row>
    <row r="54" spans="1:10" ht="15.75" x14ac:dyDescent="0.25">
      <c r="A54" s="7"/>
      <c r="B54" s="7"/>
      <c r="C54" s="7"/>
      <c r="D54" s="7"/>
      <c r="E54" s="7" t="s">
        <v>94</v>
      </c>
      <c r="F54" s="8">
        <v>1650</v>
      </c>
      <c r="G54" s="8"/>
      <c r="H54" s="8">
        <v>0</v>
      </c>
      <c r="J54" s="25" t="s">
        <v>124</v>
      </c>
    </row>
    <row r="55" spans="1:10" ht="16.5" thickBot="1" x14ac:dyDescent="0.3">
      <c r="A55" s="7"/>
      <c r="B55" s="7"/>
      <c r="C55" s="7"/>
      <c r="D55" s="7"/>
      <c r="E55" s="7" t="s">
        <v>95</v>
      </c>
      <c r="F55" s="11">
        <v>5506.81</v>
      </c>
      <c r="G55" s="8"/>
      <c r="H55" s="11">
        <v>5506.9</v>
      </c>
      <c r="J55" s="28"/>
    </row>
    <row r="56" spans="1:10" ht="16.5" thickBot="1" x14ac:dyDescent="0.3">
      <c r="A56" s="7"/>
      <c r="B56" s="7"/>
      <c r="C56" s="7"/>
      <c r="D56" s="7" t="s">
        <v>20</v>
      </c>
      <c r="E56" s="7"/>
      <c r="F56" s="12">
        <f>ROUND(SUM(F45:F55),5)</f>
        <v>528969.68000000005</v>
      </c>
      <c r="G56" s="8"/>
      <c r="H56" s="12">
        <f>ROUND(SUM(H45:H55),5)</f>
        <v>710201.1</v>
      </c>
      <c r="J56" s="28"/>
    </row>
    <row r="57" spans="1:10" ht="30" customHeight="1" x14ac:dyDescent="0.25">
      <c r="A57" s="7"/>
      <c r="B57" s="7"/>
      <c r="C57" s="7" t="s">
        <v>21</v>
      </c>
      <c r="D57" s="7"/>
      <c r="E57" s="7"/>
      <c r="F57" s="8">
        <f>ROUND(F37+F41+F44+F56,5)</f>
        <v>604187.99</v>
      </c>
      <c r="G57" s="8"/>
      <c r="H57" s="8">
        <f>ROUND(H37+H41+H44+H56,5)</f>
        <v>773284.99</v>
      </c>
      <c r="J57" s="28"/>
    </row>
    <row r="58" spans="1:10" ht="30" customHeight="1" x14ac:dyDescent="0.25">
      <c r="A58" s="7"/>
      <c r="B58" s="7"/>
      <c r="C58" s="7" t="s">
        <v>22</v>
      </c>
      <c r="D58" s="7"/>
      <c r="E58" s="7"/>
      <c r="F58" s="8"/>
      <c r="G58" s="8"/>
      <c r="H58" s="8"/>
      <c r="J58" s="28"/>
    </row>
    <row r="59" spans="1:10" ht="15.75" x14ac:dyDescent="0.25">
      <c r="A59" s="7"/>
      <c r="B59" s="7"/>
      <c r="C59" s="7"/>
      <c r="D59" s="7" t="s">
        <v>96</v>
      </c>
      <c r="E59" s="7"/>
      <c r="F59" s="8">
        <v>12039.28</v>
      </c>
      <c r="G59" s="8"/>
      <c r="H59" s="8">
        <v>22570.560000000001</v>
      </c>
      <c r="J59" s="28"/>
    </row>
    <row r="60" spans="1:10" ht="16.5" thickBot="1" x14ac:dyDescent="0.3">
      <c r="A60" s="7"/>
      <c r="B60" s="7"/>
      <c r="C60" s="7"/>
      <c r="D60" s="7" t="s">
        <v>115</v>
      </c>
      <c r="E60" s="7"/>
      <c r="F60" s="11">
        <v>0</v>
      </c>
      <c r="G60" s="8"/>
      <c r="H60" s="11">
        <v>-5185.8999999999996</v>
      </c>
      <c r="J60" s="28"/>
    </row>
    <row r="61" spans="1:10" ht="16.5" thickBot="1" x14ac:dyDescent="0.3">
      <c r="A61" s="7"/>
      <c r="B61" s="7"/>
      <c r="C61" s="7" t="s">
        <v>23</v>
      </c>
      <c r="D61" s="7"/>
      <c r="E61" s="7"/>
      <c r="F61" s="12">
        <f>ROUND(SUM(F58:F60),5)</f>
        <v>12039.28</v>
      </c>
      <c r="G61" s="8"/>
      <c r="H61" s="12">
        <f>ROUND(SUM(H58:H60),5)</f>
        <v>17384.66</v>
      </c>
      <c r="J61" s="25"/>
    </row>
    <row r="62" spans="1:10" ht="30" customHeight="1" x14ac:dyDescent="0.25">
      <c r="A62" s="7"/>
      <c r="B62" s="7" t="s">
        <v>24</v>
      </c>
      <c r="C62" s="7"/>
      <c r="D62" s="7"/>
      <c r="E62" s="7"/>
      <c r="F62" s="8">
        <f>ROUND(F36+F57+F61,5)</f>
        <v>616227.27</v>
      </c>
      <c r="G62" s="8"/>
      <c r="H62" s="8">
        <f>ROUND(H36+H57+H61,5)</f>
        <v>790669.65</v>
      </c>
      <c r="J62" s="28"/>
    </row>
    <row r="63" spans="1:10" ht="30" customHeight="1" x14ac:dyDescent="0.25">
      <c r="A63" s="7"/>
      <c r="B63" s="7" t="s">
        <v>25</v>
      </c>
      <c r="C63" s="7"/>
      <c r="D63" s="7"/>
      <c r="E63" s="7"/>
      <c r="F63" s="8"/>
      <c r="G63" s="8"/>
      <c r="H63" s="8"/>
      <c r="J63" s="28"/>
    </row>
    <row r="64" spans="1:10" ht="15.75" x14ac:dyDescent="0.25">
      <c r="A64" s="7"/>
      <c r="B64" s="7"/>
      <c r="C64" s="7" t="s">
        <v>97</v>
      </c>
      <c r="D64" s="7"/>
      <c r="E64" s="7"/>
      <c r="F64" s="8">
        <v>2210693.17</v>
      </c>
      <c r="G64" s="8"/>
      <c r="H64" s="8">
        <v>2210693.17</v>
      </c>
      <c r="J64" s="28"/>
    </row>
    <row r="65" spans="1:10" ht="15.75" x14ac:dyDescent="0.25">
      <c r="A65" s="7"/>
      <c r="B65" s="7"/>
      <c r="C65" s="7" t="s">
        <v>98</v>
      </c>
      <c r="D65" s="7"/>
      <c r="E65" s="7"/>
      <c r="F65" s="8">
        <v>283230.23</v>
      </c>
      <c r="G65" s="8"/>
      <c r="H65" s="8">
        <v>283230.23</v>
      </c>
      <c r="J65" s="28"/>
    </row>
    <row r="66" spans="1:10" ht="15.75" x14ac:dyDescent="0.25">
      <c r="A66" s="7"/>
      <c r="B66" s="7"/>
      <c r="C66" s="7" t="s">
        <v>99</v>
      </c>
      <c r="D66" s="7"/>
      <c r="E66" s="7"/>
      <c r="F66" s="8">
        <v>345570.93</v>
      </c>
      <c r="G66" s="8"/>
      <c r="H66" s="8">
        <v>344770.64</v>
      </c>
      <c r="J66" s="28"/>
    </row>
    <row r="67" spans="1:10" ht="16.5" thickBot="1" x14ac:dyDescent="0.3">
      <c r="A67" s="7"/>
      <c r="B67" s="7"/>
      <c r="C67" s="7" t="s">
        <v>26</v>
      </c>
      <c r="D67" s="7"/>
      <c r="E67" s="7"/>
      <c r="F67" s="11">
        <v>27249.54</v>
      </c>
      <c r="G67" s="8"/>
      <c r="H67" s="11">
        <v>-48724.23</v>
      </c>
      <c r="J67" s="25"/>
    </row>
    <row r="68" spans="1:10" ht="16.5" thickBot="1" x14ac:dyDescent="0.3">
      <c r="A68" s="7"/>
      <c r="B68" s="7" t="s">
        <v>27</v>
      </c>
      <c r="C68" s="7"/>
      <c r="D68" s="7"/>
      <c r="E68" s="7"/>
      <c r="F68" s="15">
        <f>ROUND(SUM(F63:F67),5)</f>
        <v>2866743.87</v>
      </c>
      <c r="G68" s="8"/>
      <c r="H68" s="15">
        <f>ROUND(SUM(H63:H67),5)</f>
        <v>2789969.81</v>
      </c>
      <c r="J68" s="28"/>
    </row>
    <row r="69" spans="1:10" s="19" customFormat="1" ht="30" customHeight="1" thickBot="1" x14ac:dyDescent="0.3">
      <c r="A69" s="7" t="s">
        <v>28</v>
      </c>
      <c r="B69" s="7"/>
      <c r="C69" s="7"/>
      <c r="D69" s="7"/>
      <c r="E69" s="7"/>
      <c r="F69" s="17">
        <f>ROUND(F35+F62+F68,5)</f>
        <v>3482971.14</v>
      </c>
      <c r="G69" s="22"/>
      <c r="H69" s="17">
        <f>ROUND(H35+H62+H68,5)</f>
        <v>3580639.46</v>
      </c>
      <c r="J69" s="28"/>
    </row>
    <row r="70" spans="1:10" ht="16.5" thickTop="1" x14ac:dyDescent="0.25">
      <c r="A70" s="30"/>
      <c r="B70" s="30"/>
      <c r="C70" s="30"/>
      <c r="D70" s="30"/>
      <c r="E70" s="30"/>
      <c r="F70" s="31"/>
      <c r="G70" s="31"/>
      <c r="H70" s="31"/>
      <c r="J70" s="28"/>
    </row>
    <row r="71" spans="1:10" ht="15.75" x14ac:dyDescent="0.25">
      <c r="J71" s="28"/>
    </row>
    <row r="72" spans="1:10" ht="15.75" x14ac:dyDescent="0.25">
      <c r="J72" s="28"/>
    </row>
    <row r="74" spans="1:10" ht="15.75" x14ac:dyDescent="0.25">
      <c r="J74" s="28"/>
    </row>
    <row r="75" spans="1:10" ht="15.75" x14ac:dyDescent="0.25">
      <c r="J75" s="28"/>
    </row>
    <row r="76" spans="1:10" ht="15.75" x14ac:dyDescent="0.25">
      <c r="J76" s="25"/>
    </row>
    <row r="77" spans="1:10" ht="15.75" x14ac:dyDescent="0.25">
      <c r="J77" s="28"/>
    </row>
    <row r="78" spans="1:10" ht="15.75" x14ac:dyDescent="0.25">
      <c r="J78" s="25"/>
    </row>
    <row r="79" spans="1:10" ht="15.75" x14ac:dyDescent="0.25">
      <c r="J79" s="28"/>
    </row>
    <row r="80" spans="1:10" ht="15.75" x14ac:dyDescent="0.25">
      <c r="J80" s="28"/>
    </row>
    <row r="81" spans="10:10" ht="15.75" x14ac:dyDescent="0.25">
      <c r="J81" s="28"/>
    </row>
    <row r="84" spans="10:10" ht="15.75" x14ac:dyDescent="0.25">
      <c r="J84" s="28"/>
    </row>
    <row r="85" spans="10:10" ht="15.75" x14ac:dyDescent="0.25">
      <c r="J85" s="28"/>
    </row>
    <row r="86" spans="10:10" ht="15.75" x14ac:dyDescent="0.25">
      <c r="J86" s="28"/>
    </row>
    <row r="88" spans="10:10" ht="15.75" x14ac:dyDescent="0.25">
      <c r="J88" s="28"/>
    </row>
    <row r="89" spans="10:10" ht="15.75" x14ac:dyDescent="0.25">
      <c r="J89" s="28"/>
    </row>
    <row r="91" spans="10:10" ht="15.75" x14ac:dyDescent="0.25">
      <c r="J91" s="28"/>
    </row>
    <row r="93" spans="10:10" ht="15.75" x14ac:dyDescent="0.25">
      <c r="J93" s="25"/>
    </row>
    <row r="96" spans="10:10" ht="15.75" x14ac:dyDescent="0.25">
      <c r="J96" s="25"/>
    </row>
    <row r="97" spans="10:10" ht="15.75" x14ac:dyDescent="0.25">
      <c r="J97" s="25"/>
    </row>
    <row r="98" spans="10:10" ht="15.75" x14ac:dyDescent="0.25">
      <c r="J98" s="25"/>
    </row>
    <row r="99" spans="10:10" ht="15.75" x14ac:dyDescent="0.25">
      <c r="J99" s="25"/>
    </row>
    <row r="100" spans="10:10" ht="15.75" x14ac:dyDescent="0.25">
      <c r="J100" s="25"/>
    </row>
  </sheetData>
  <mergeCells count="3">
    <mergeCell ref="A1:J1"/>
    <mergeCell ref="A2:J2"/>
    <mergeCell ref="A3:J3"/>
  </mergeCells>
  <pageMargins left="0.7" right="0.7" top="0.75" bottom="0.75" header="0.1" footer="0.3"/>
  <pageSetup scale="78" fitToHeight="0" orientation="portrait" verticalDpi="0" r:id="rId1"/>
  <headerFooter>
    <oddFooter>&amp;L&amp;D&amp;R&amp;"Arial,Bold"&amp;8 Page &amp;P of &amp;N</oddFooter>
  </headerFooter>
  <drawing r:id="rId2"/>
  <legacyDrawing r:id="rId3"/>
  <controls>
    <mc:AlternateContent xmlns:mc="http://schemas.openxmlformats.org/markup-compatibility/2006">
      <mc:Choice Requires="x14">
        <control shapeId="28673" r:id="rId4" name="FILTER">
          <controlPr defaultSize="0" autoLine="0" r:id="rId5">
            <anchor moveWithCells="1">
              <from>
                <xdr:col>0</xdr:col>
                <xdr:colOff>0</xdr:colOff>
                <xdr:row>0</xdr:row>
                <xdr:rowOff>0</xdr:rowOff>
              </from>
              <to>
                <xdr:col>4</xdr:col>
                <xdr:colOff>114300</xdr:colOff>
                <xdr:row>1</xdr:row>
                <xdr:rowOff>28575</xdr:rowOff>
              </to>
            </anchor>
          </controlPr>
        </control>
      </mc:Choice>
      <mc:Fallback>
        <control shapeId="28673" r:id="rId4" name="FILTER"/>
      </mc:Fallback>
    </mc:AlternateContent>
    <mc:AlternateContent xmlns:mc="http://schemas.openxmlformats.org/markup-compatibility/2006">
      <mc:Choice Requires="x14">
        <control shapeId="28674" r:id="rId6" name="HEADER">
          <controlPr defaultSize="0" autoLine="0" r:id="rId7">
            <anchor moveWithCells="1">
              <from>
                <xdr:col>0</xdr:col>
                <xdr:colOff>0</xdr:colOff>
                <xdr:row>0</xdr:row>
                <xdr:rowOff>0</xdr:rowOff>
              </from>
              <to>
                <xdr:col>4</xdr:col>
                <xdr:colOff>114300</xdr:colOff>
                <xdr:row>1</xdr:row>
                <xdr:rowOff>28575</xdr:rowOff>
              </to>
            </anchor>
          </controlPr>
        </control>
      </mc:Choice>
      <mc:Fallback>
        <control shapeId="28674" r:id="rId6" name="HEADER"/>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N140"/>
  <sheetViews>
    <sheetView workbookViewId="0">
      <pane xSplit="5" ySplit="5" topLeftCell="F9" activePane="bottomRight" state="frozenSplit"/>
      <selection pane="topRight" activeCell="F1" sqref="F1"/>
      <selection pane="bottomLeft" activeCell="A6" sqref="A6"/>
      <selection pane="bottomRight" activeCell="N27" sqref="N27"/>
    </sheetView>
  </sheetViews>
  <sheetFormatPr defaultRowHeight="15" x14ac:dyDescent="0.25"/>
  <cols>
    <col min="1" max="4" width="3" style="1" customWidth="1"/>
    <col min="5" max="5" width="33.85546875" style="1" customWidth="1"/>
    <col min="6" max="6" width="14.5703125" style="2" bestFit="1" customWidth="1"/>
    <col min="7" max="7" width="2.28515625" style="2" customWidth="1"/>
    <col min="8" max="8" width="13.5703125" style="2" bestFit="1" customWidth="1"/>
    <col min="9" max="9" width="2.28515625" style="2" customWidth="1"/>
    <col min="10" max="10" width="12.85546875" style="2" bestFit="1" customWidth="1"/>
    <col min="11" max="11" width="2.28515625" style="2" customWidth="1"/>
    <col min="12" max="12" width="12.85546875" style="2" bestFit="1" customWidth="1"/>
    <col min="13" max="13" width="1.7109375" customWidth="1"/>
    <col min="14" max="14" width="35.85546875" customWidth="1"/>
  </cols>
  <sheetData>
    <row r="1" spans="1:14" ht="15.75" x14ac:dyDescent="0.25">
      <c r="A1" s="37" t="s">
        <v>103</v>
      </c>
      <c r="B1" s="37"/>
      <c r="C1" s="37"/>
      <c r="D1" s="37"/>
      <c r="E1" s="37"/>
      <c r="F1" s="37"/>
      <c r="G1" s="37"/>
      <c r="H1" s="37"/>
      <c r="I1" s="37"/>
      <c r="J1" s="37"/>
      <c r="K1" s="37"/>
      <c r="L1" s="37"/>
      <c r="M1" s="37"/>
      <c r="N1" s="37"/>
    </row>
    <row r="2" spans="1:14" ht="15.75" x14ac:dyDescent="0.25">
      <c r="A2" s="37" t="s">
        <v>108</v>
      </c>
      <c r="B2" s="37"/>
      <c r="C2" s="37"/>
      <c r="D2" s="37"/>
      <c r="E2" s="37"/>
      <c r="F2" s="37"/>
      <c r="G2" s="37"/>
      <c r="H2" s="37"/>
      <c r="I2" s="37"/>
      <c r="J2" s="37"/>
      <c r="K2" s="37"/>
      <c r="L2" s="37"/>
      <c r="M2" s="37"/>
      <c r="N2" s="37"/>
    </row>
    <row r="3" spans="1:14" ht="15.75" x14ac:dyDescent="0.25">
      <c r="A3" s="37" t="s">
        <v>130</v>
      </c>
      <c r="B3" s="37"/>
      <c r="C3" s="37"/>
      <c r="D3" s="37"/>
      <c r="E3" s="37"/>
      <c r="F3" s="37"/>
      <c r="G3" s="37"/>
      <c r="H3" s="37"/>
      <c r="I3" s="37"/>
      <c r="J3" s="37"/>
      <c r="K3" s="37"/>
      <c r="L3" s="37"/>
      <c r="M3" s="37"/>
      <c r="N3" s="37"/>
    </row>
    <row r="4" spans="1:14" ht="16.5" thickBot="1" x14ac:dyDescent="0.3">
      <c r="A4" s="3"/>
      <c r="B4" s="3"/>
      <c r="C4" s="3"/>
      <c r="D4" s="3"/>
      <c r="E4" s="3"/>
      <c r="F4" s="23"/>
      <c r="G4" s="24"/>
      <c r="H4" s="23"/>
      <c r="I4" s="24"/>
      <c r="J4" s="23"/>
      <c r="K4" s="24"/>
      <c r="L4" s="23"/>
    </row>
    <row r="5" spans="1:14" s="20" customFormat="1" ht="17.25" thickTop="1" thickBot="1" x14ac:dyDescent="0.3">
      <c r="A5" s="4"/>
      <c r="B5" s="4"/>
      <c r="C5" s="4"/>
      <c r="D5" s="4"/>
      <c r="E5" s="4"/>
      <c r="F5" s="5" t="s">
        <v>131</v>
      </c>
      <c r="G5" s="26"/>
      <c r="H5" s="5" t="s">
        <v>132</v>
      </c>
      <c r="I5" s="26"/>
      <c r="J5" s="5" t="s">
        <v>101</v>
      </c>
      <c r="K5" s="26"/>
      <c r="L5" s="5" t="s">
        <v>102</v>
      </c>
      <c r="N5" s="27" t="s">
        <v>66</v>
      </c>
    </row>
    <row r="6" spans="1:14" ht="16.5" thickTop="1" x14ac:dyDescent="0.25">
      <c r="A6" s="7"/>
      <c r="B6" s="7" t="s">
        <v>29</v>
      </c>
      <c r="C6" s="7"/>
      <c r="D6" s="7"/>
      <c r="E6" s="7"/>
      <c r="F6" s="6"/>
      <c r="G6" s="7"/>
      <c r="H6" s="6"/>
      <c r="I6" s="7"/>
      <c r="J6" s="6"/>
      <c r="K6" s="7"/>
      <c r="L6" s="21"/>
      <c r="N6" s="25"/>
    </row>
    <row r="7" spans="1:14" ht="15.75" x14ac:dyDescent="0.25">
      <c r="A7" s="7"/>
      <c r="B7" s="7"/>
      <c r="C7" s="7"/>
      <c r="D7" s="7" t="s">
        <v>30</v>
      </c>
      <c r="E7" s="7"/>
      <c r="F7" s="6"/>
      <c r="G7" s="7"/>
      <c r="H7" s="6"/>
      <c r="I7" s="7"/>
      <c r="J7" s="6"/>
      <c r="K7" s="7"/>
      <c r="L7" s="21"/>
      <c r="N7" s="25"/>
    </row>
    <row r="8" spans="1:14" ht="75.75" x14ac:dyDescent="0.25">
      <c r="A8" s="7"/>
      <c r="B8" s="7"/>
      <c r="C8" s="7"/>
      <c r="D8" s="7"/>
      <c r="E8" s="7" t="s">
        <v>31</v>
      </c>
      <c r="F8" s="8">
        <v>699832.78</v>
      </c>
      <c r="G8" s="8"/>
      <c r="H8" s="8">
        <v>629877.34</v>
      </c>
      <c r="I8" s="8"/>
      <c r="J8" s="8">
        <f t="shared" ref="J8:J14" si="0">ROUND((F8-H8),5)</f>
        <v>69955.44</v>
      </c>
      <c r="K8" s="7"/>
      <c r="L8" s="9">
        <f t="shared" ref="L8:L14" si="1">ROUND(IF(F8=0, IF(H8=0, 0, SIGN(-H8)), IF(H8=0, SIGN(F8), (F8-H8)/ABS(H8))),5)</f>
        <v>0.11106000000000001</v>
      </c>
      <c r="N8" s="28" t="s">
        <v>134</v>
      </c>
    </row>
    <row r="9" spans="1:14" ht="30.75" x14ac:dyDescent="0.25">
      <c r="A9" s="7"/>
      <c r="B9" s="7"/>
      <c r="C9" s="7"/>
      <c r="D9" s="7"/>
      <c r="E9" s="7" t="s">
        <v>32</v>
      </c>
      <c r="F9" s="8">
        <v>119957</v>
      </c>
      <c r="G9" s="8"/>
      <c r="H9" s="8">
        <v>134993</v>
      </c>
      <c r="I9" s="8"/>
      <c r="J9" s="8">
        <f t="shared" si="0"/>
        <v>-15036</v>
      </c>
      <c r="K9" s="7"/>
      <c r="L9" s="9">
        <f t="shared" si="1"/>
        <v>-0.11138000000000001</v>
      </c>
      <c r="N9" s="28" t="s">
        <v>110</v>
      </c>
    </row>
    <row r="10" spans="1:14" ht="15.75" x14ac:dyDescent="0.25">
      <c r="A10" s="7"/>
      <c r="B10" s="7"/>
      <c r="C10" s="7"/>
      <c r="D10" s="7"/>
      <c r="E10" s="7" t="s">
        <v>33</v>
      </c>
      <c r="F10" s="8">
        <v>15527.25</v>
      </c>
      <c r="G10" s="8"/>
      <c r="H10" s="8">
        <v>17144.39</v>
      </c>
      <c r="I10" s="8"/>
      <c r="J10" s="8">
        <f t="shared" si="0"/>
        <v>-1617.14</v>
      </c>
      <c r="K10" s="7"/>
      <c r="L10" s="9">
        <f t="shared" si="1"/>
        <v>-9.4320000000000001E-2</v>
      </c>
      <c r="N10" s="33"/>
    </row>
    <row r="11" spans="1:14" ht="15.75" x14ac:dyDescent="0.25">
      <c r="A11" s="7"/>
      <c r="B11" s="7"/>
      <c r="C11" s="7"/>
      <c r="D11" s="7"/>
      <c r="E11" s="7" t="s">
        <v>34</v>
      </c>
      <c r="F11" s="8">
        <v>18450</v>
      </c>
      <c r="G11" s="8"/>
      <c r="H11" s="8">
        <v>31212.76</v>
      </c>
      <c r="I11" s="8"/>
      <c r="J11" s="8">
        <f t="shared" si="0"/>
        <v>-12762.76</v>
      </c>
      <c r="K11" s="7"/>
      <c r="L11" s="9">
        <f t="shared" si="1"/>
        <v>-0.40889999999999999</v>
      </c>
      <c r="N11" s="33"/>
    </row>
    <row r="12" spans="1:14" ht="16.5" thickBot="1" x14ac:dyDescent="0.3">
      <c r="A12" s="7"/>
      <c r="B12" s="7"/>
      <c r="C12" s="7"/>
      <c r="D12" s="7"/>
      <c r="E12" s="7" t="s">
        <v>35</v>
      </c>
      <c r="F12" s="11">
        <v>0</v>
      </c>
      <c r="G12" s="8"/>
      <c r="H12" s="11">
        <v>699.89</v>
      </c>
      <c r="I12" s="8"/>
      <c r="J12" s="11">
        <f t="shared" si="0"/>
        <v>-699.89</v>
      </c>
      <c r="K12" s="7"/>
      <c r="L12" s="13">
        <f t="shared" si="1"/>
        <v>-1</v>
      </c>
    </row>
    <row r="13" spans="1:14" ht="16.5" thickBot="1" x14ac:dyDescent="0.3">
      <c r="A13" s="7"/>
      <c r="B13" s="7"/>
      <c r="C13" s="7"/>
      <c r="D13" s="7" t="s">
        <v>36</v>
      </c>
      <c r="E13" s="7"/>
      <c r="F13" s="12">
        <f>ROUND(SUM(F7:F12),5)</f>
        <v>853767.03</v>
      </c>
      <c r="G13" s="8"/>
      <c r="H13" s="12">
        <f>ROUND(SUM(H7:H12),5)</f>
        <v>813927.38</v>
      </c>
      <c r="I13" s="8"/>
      <c r="J13" s="12">
        <f t="shared" si="0"/>
        <v>39839.65</v>
      </c>
      <c r="K13" s="7"/>
      <c r="L13" s="14">
        <f t="shared" si="1"/>
        <v>4.895E-2</v>
      </c>
      <c r="N13" s="28"/>
    </row>
    <row r="14" spans="1:14" ht="30" customHeight="1" x14ac:dyDescent="0.25">
      <c r="A14" s="7"/>
      <c r="B14" s="7"/>
      <c r="C14" s="7" t="s">
        <v>37</v>
      </c>
      <c r="D14" s="7"/>
      <c r="E14" s="7"/>
      <c r="F14" s="8">
        <f>F13</f>
        <v>853767.03</v>
      </c>
      <c r="G14" s="8"/>
      <c r="H14" s="8">
        <f>H13</f>
        <v>813927.38</v>
      </c>
      <c r="I14" s="8"/>
      <c r="J14" s="8">
        <f t="shared" si="0"/>
        <v>39839.65</v>
      </c>
      <c r="K14" s="7"/>
      <c r="L14" s="9">
        <f t="shared" si="1"/>
        <v>4.895E-2</v>
      </c>
      <c r="N14" s="28" t="s">
        <v>111</v>
      </c>
    </row>
    <row r="15" spans="1:14" ht="30" customHeight="1" x14ac:dyDescent="0.25">
      <c r="A15" s="7"/>
      <c r="B15" s="7"/>
      <c r="C15" s="7"/>
      <c r="D15" s="7" t="s">
        <v>38</v>
      </c>
      <c r="E15" s="7"/>
      <c r="F15" s="8"/>
      <c r="G15" s="8"/>
      <c r="H15" s="8"/>
      <c r="I15" s="8"/>
      <c r="J15" s="8"/>
      <c r="K15" s="7"/>
      <c r="L15" s="9"/>
      <c r="N15" s="28"/>
    </row>
    <row r="16" spans="1:14" ht="15.75" x14ac:dyDescent="0.25">
      <c r="A16" s="7"/>
      <c r="B16" s="7"/>
      <c r="C16" s="7"/>
      <c r="D16" s="7"/>
      <c r="E16" s="7" t="s">
        <v>39</v>
      </c>
      <c r="F16" s="8">
        <v>1329</v>
      </c>
      <c r="G16" s="8"/>
      <c r="H16" s="8">
        <v>2675</v>
      </c>
      <c r="I16" s="8"/>
      <c r="J16" s="8">
        <f t="shared" ref="J16:J37" si="2">ROUND((F16-H16),5)</f>
        <v>-1346</v>
      </c>
      <c r="K16" s="7"/>
      <c r="L16" s="9">
        <f t="shared" ref="L16:L37" si="3">ROUND(IF(F16=0, IF(H16=0, 0, SIGN(-H16)), IF(H16=0, SIGN(F16), (F16-H16)/ABS(H16))),5)</f>
        <v>-0.50317999999999996</v>
      </c>
      <c r="N16" s="28"/>
    </row>
    <row r="17" spans="1:14" ht="15.75" x14ac:dyDescent="0.25">
      <c r="A17" s="7"/>
      <c r="B17" s="7"/>
      <c r="C17" s="7"/>
      <c r="D17" s="7"/>
      <c r="E17" s="7" t="s">
        <v>40</v>
      </c>
      <c r="F17" s="8">
        <v>5915.24</v>
      </c>
      <c r="G17" s="8"/>
      <c r="H17" s="8">
        <v>4613.38</v>
      </c>
      <c r="I17" s="8"/>
      <c r="J17" s="8">
        <f t="shared" si="2"/>
        <v>1301.8599999999999</v>
      </c>
      <c r="K17" s="7"/>
      <c r="L17" s="9">
        <f t="shared" si="3"/>
        <v>0.28219</v>
      </c>
    </row>
    <row r="18" spans="1:14" ht="15.75" x14ac:dyDescent="0.25">
      <c r="A18" s="7"/>
      <c r="B18" s="7"/>
      <c r="C18" s="7"/>
      <c r="D18" s="7"/>
      <c r="E18" s="7" t="s">
        <v>41</v>
      </c>
      <c r="F18" s="8">
        <v>6627.78</v>
      </c>
      <c r="G18" s="8"/>
      <c r="H18" s="8">
        <v>6584.22</v>
      </c>
      <c r="I18" s="8"/>
      <c r="J18" s="8">
        <f t="shared" si="2"/>
        <v>43.56</v>
      </c>
      <c r="K18" s="7"/>
      <c r="L18" s="9">
        <f t="shared" si="3"/>
        <v>6.62E-3</v>
      </c>
      <c r="N18" s="28"/>
    </row>
    <row r="19" spans="1:14" ht="15.75" x14ac:dyDescent="0.25">
      <c r="A19" s="7"/>
      <c r="B19" s="7"/>
      <c r="C19" s="7"/>
      <c r="D19" s="7"/>
      <c r="E19" s="7" t="s">
        <v>109</v>
      </c>
      <c r="F19" s="8">
        <v>0</v>
      </c>
      <c r="G19" s="8"/>
      <c r="H19" s="8">
        <v>8071.92</v>
      </c>
      <c r="I19" s="8"/>
      <c r="J19" s="8">
        <f t="shared" si="2"/>
        <v>-8071.92</v>
      </c>
      <c r="K19" s="7"/>
      <c r="L19" s="9">
        <f t="shared" si="3"/>
        <v>-1</v>
      </c>
      <c r="N19" s="28"/>
    </row>
    <row r="20" spans="1:14" ht="15.75" x14ac:dyDescent="0.25">
      <c r="A20" s="7"/>
      <c r="B20" s="7"/>
      <c r="C20" s="7"/>
      <c r="D20" s="7"/>
      <c r="E20" s="7" t="s">
        <v>42</v>
      </c>
      <c r="F20" s="8">
        <v>29964.639999999999</v>
      </c>
      <c r="G20" s="8"/>
      <c r="H20" s="8">
        <v>40211.86</v>
      </c>
      <c r="I20" s="8"/>
      <c r="J20" s="8">
        <f t="shared" si="2"/>
        <v>-10247.219999999999</v>
      </c>
      <c r="K20" s="7"/>
      <c r="L20" s="9">
        <f t="shared" si="3"/>
        <v>-0.25483</v>
      </c>
      <c r="N20" s="28" t="s">
        <v>154</v>
      </c>
    </row>
    <row r="21" spans="1:14" ht="15.75" x14ac:dyDescent="0.25">
      <c r="A21" s="7"/>
      <c r="B21" s="7"/>
      <c r="C21" s="7"/>
      <c r="D21" s="7"/>
      <c r="E21" s="7" t="s">
        <v>43</v>
      </c>
      <c r="F21" s="8">
        <v>2084.4299999999998</v>
      </c>
      <c r="G21" s="8"/>
      <c r="H21" s="8">
        <v>2009.18</v>
      </c>
      <c r="I21" s="8"/>
      <c r="J21" s="8">
        <f t="shared" si="2"/>
        <v>75.25</v>
      </c>
      <c r="K21" s="7"/>
      <c r="L21" s="9">
        <f t="shared" si="3"/>
        <v>3.7449999999999997E-2</v>
      </c>
      <c r="N21" s="28"/>
    </row>
    <row r="22" spans="1:14" ht="45.75" x14ac:dyDescent="0.25">
      <c r="A22" s="7"/>
      <c r="B22" s="7"/>
      <c r="C22" s="7"/>
      <c r="D22" s="7"/>
      <c r="E22" s="7" t="s">
        <v>44</v>
      </c>
      <c r="F22" s="8">
        <v>17779.77</v>
      </c>
      <c r="G22" s="8"/>
      <c r="H22" s="8">
        <v>24981.119999999999</v>
      </c>
      <c r="I22" s="8"/>
      <c r="J22" s="8">
        <f t="shared" si="2"/>
        <v>-7201.35</v>
      </c>
      <c r="K22" s="7"/>
      <c r="L22" s="9">
        <f t="shared" si="3"/>
        <v>-0.28827000000000003</v>
      </c>
      <c r="N22" s="28" t="s">
        <v>135</v>
      </c>
    </row>
    <row r="23" spans="1:14" ht="15.75" x14ac:dyDescent="0.25">
      <c r="A23" s="7"/>
      <c r="B23" s="7"/>
      <c r="C23" s="7"/>
      <c r="D23" s="7"/>
      <c r="E23" s="7" t="s">
        <v>45</v>
      </c>
      <c r="F23" s="8">
        <v>27419.51</v>
      </c>
      <c r="G23" s="8"/>
      <c r="H23" s="8">
        <v>38622.269999999997</v>
      </c>
      <c r="I23" s="8"/>
      <c r="J23" s="8">
        <f t="shared" si="2"/>
        <v>-11202.76</v>
      </c>
      <c r="K23" s="7"/>
      <c r="L23" s="9">
        <f t="shared" si="3"/>
        <v>-0.29005999999999998</v>
      </c>
      <c r="N23" s="28" t="s">
        <v>139</v>
      </c>
    </row>
    <row r="24" spans="1:14" ht="60.75" x14ac:dyDescent="0.25">
      <c r="A24" s="7"/>
      <c r="B24" s="7"/>
      <c r="C24" s="7"/>
      <c r="D24" s="7"/>
      <c r="E24" s="7" t="s">
        <v>46</v>
      </c>
      <c r="F24" s="8">
        <v>396455.73</v>
      </c>
      <c r="G24" s="8"/>
      <c r="H24" s="8">
        <v>365055.49</v>
      </c>
      <c r="I24" s="8"/>
      <c r="J24" s="8">
        <f t="shared" si="2"/>
        <v>31400.240000000002</v>
      </c>
      <c r="K24" s="7"/>
      <c r="L24" s="9">
        <f t="shared" si="3"/>
        <v>8.6010000000000003E-2</v>
      </c>
      <c r="N24" s="28" t="s">
        <v>136</v>
      </c>
    </row>
    <row r="25" spans="1:14" ht="30.75" x14ac:dyDescent="0.25">
      <c r="A25" s="7"/>
      <c r="B25" s="7"/>
      <c r="C25" s="7"/>
      <c r="D25" s="7"/>
      <c r="E25" s="7" t="s">
        <v>47</v>
      </c>
      <c r="F25" s="8">
        <v>82567.69</v>
      </c>
      <c r="G25" s="8"/>
      <c r="H25" s="8">
        <v>67189.119999999995</v>
      </c>
      <c r="I25" s="8"/>
      <c r="J25" s="8">
        <f t="shared" si="2"/>
        <v>15378.57</v>
      </c>
      <c r="K25" s="7"/>
      <c r="L25" s="9">
        <f t="shared" si="3"/>
        <v>0.22888</v>
      </c>
      <c r="N25" s="28" t="s">
        <v>137</v>
      </c>
    </row>
    <row r="26" spans="1:14" ht="30.75" x14ac:dyDescent="0.25">
      <c r="A26" s="7"/>
      <c r="B26" s="7"/>
      <c r="C26" s="7"/>
      <c r="D26" s="7"/>
      <c r="E26" s="7" t="s">
        <v>48</v>
      </c>
      <c r="F26" s="8">
        <v>52110.35</v>
      </c>
      <c r="G26" s="8"/>
      <c r="H26" s="8">
        <v>33154.300000000003</v>
      </c>
      <c r="I26" s="8"/>
      <c r="J26" s="8">
        <f t="shared" si="2"/>
        <v>18956.05</v>
      </c>
      <c r="K26" s="7"/>
      <c r="L26" s="9">
        <f t="shared" si="3"/>
        <v>0.57174999999999998</v>
      </c>
      <c r="N26" s="28" t="s">
        <v>155</v>
      </c>
    </row>
    <row r="27" spans="1:14" ht="15.75" x14ac:dyDescent="0.25">
      <c r="A27" s="7"/>
      <c r="B27" s="7"/>
      <c r="C27" s="7"/>
      <c r="D27" s="7"/>
      <c r="E27" s="7" t="s">
        <v>49</v>
      </c>
      <c r="F27" s="8">
        <v>232313.17</v>
      </c>
      <c r="G27" s="8"/>
      <c r="H27" s="8">
        <v>261887.6</v>
      </c>
      <c r="I27" s="8"/>
      <c r="J27" s="8">
        <f t="shared" si="2"/>
        <v>-29574.43</v>
      </c>
      <c r="K27" s="7"/>
      <c r="L27" s="9">
        <f t="shared" si="3"/>
        <v>-0.11293</v>
      </c>
      <c r="N27" s="28" t="s">
        <v>140</v>
      </c>
    </row>
    <row r="28" spans="1:14" ht="15.75" x14ac:dyDescent="0.25">
      <c r="A28" s="7"/>
      <c r="B28" s="7"/>
      <c r="C28" s="7"/>
      <c r="D28" s="7"/>
      <c r="E28" s="7" t="s">
        <v>50</v>
      </c>
      <c r="F28" s="8">
        <v>276.33999999999997</v>
      </c>
      <c r="G28" s="8"/>
      <c r="H28" s="8">
        <v>258.39999999999998</v>
      </c>
      <c r="I28" s="8"/>
      <c r="J28" s="8">
        <f t="shared" si="2"/>
        <v>17.940000000000001</v>
      </c>
      <c r="K28" s="7"/>
      <c r="L28" s="9">
        <f t="shared" si="3"/>
        <v>6.9430000000000006E-2</v>
      </c>
      <c r="N28" s="28"/>
    </row>
    <row r="29" spans="1:14" ht="15.75" x14ac:dyDescent="0.25">
      <c r="A29" s="7"/>
      <c r="B29" s="7"/>
      <c r="C29" s="7"/>
      <c r="D29" s="7"/>
      <c r="E29" s="7" t="s">
        <v>51</v>
      </c>
      <c r="F29" s="8">
        <v>16701.419999999998</v>
      </c>
      <c r="G29" s="8"/>
      <c r="H29" s="8">
        <v>16634.62</v>
      </c>
      <c r="I29" s="8"/>
      <c r="J29" s="8">
        <f t="shared" si="2"/>
        <v>66.8</v>
      </c>
      <c r="K29" s="7"/>
      <c r="L29" s="9">
        <f t="shared" si="3"/>
        <v>4.0200000000000001E-3</v>
      </c>
      <c r="N29" s="28"/>
    </row>
    <row r="30" spans="1:14" ht="15.75" x14ac:dyDescent="0.25">
      <c r="A30" s="7"/>
      <c r="B30" s="7"/>
      <c r="C30" s="7"/>
      <c r="D30" s="7"/>
      <c r="E30" s="7" t="s">
        <v>52</v>
      </c>
      <c r="F30" s="8">
        <v>11869.99</v>
      </c>
      <c r="G30" s="8"/>
      <c r="H30" s="8">
        <v>11883.94</v>
      </c>
      <c r="I30" s="8"/>
      <c r="J30" s="8">
        <f t="shared" si="2"/>
        <v>-13.95</v>
      </c>
      <c r="K30" s="7"/>
      <c r="L30" s="9">
        <f t="shared" si="3"/>
        <v>-1.17E-3</v>
      </c>
      <c r="N30" s="28"/>
    </row>
    <row r="31" spans="1:14" ht="15.75" x14ac:dyDescent="0.25">
      <c r="A31" s="7"/>
      <c r="B31" s="7"/>
      <c r="C31" s="7"/>
      <c r="D31" s="7"/>
      <c r="E31" s="7" t="s">
        <v>53</v>
      </c>
      <c r="F31" s="8">
        <v>1005.66</v>
      </c>
      <c r="G31" s="8"/>
      <c r="H31" s="8">
        <v>1538.41</v>
      </c>
      <c r="I31" s="8"/>
      <c r="J31" s="8">
        <f t="shared" si="2"/>
        <v>-532.75</v>
      </c>
      <c r="K31" s="7"/>
      <c r="L31" s="9">
        <f t="shared" si="3"/>
        <v>-0.3463</v>
      </c>
      <c r="N31" s="28"/>
    </row>
    <row r="32" spans="1:14" ht="15.75" x14ac:dyDescent="0.25">
      <c r="A32" s="7"/>
      <c r="B32" s="7"/>
      <c r="C32" s="7"/>
      <c r="D32" s="7"/>
      <c r="E32" s="7" t="s">
        <v>133</v>
      </c>
      <c r="F32" s="8">
        <v>1582.75</v>
      </c>
      <c r="G32" s="8"/>
      <c r="H32" s="8">
        <v>0</v>
      </c>
      <c r="I32" s="8"/>
      <c r="J32" s="8">
        <f t="shared" si="2"/>
        <v>1582.75</v>
      </c>
      <c r="K32" s="7"/>
      <c r="L32" s="9">
        <f t="shared" si="3"/>
        <v>1</v>
      </c>
      <c r="N32" s="28" t="s">
        <v>138</v>
      </c>
    </row>
    <row r="33" spans="1:14" ht="15.75" x14ac:dyDescent="0.25">
      <c r="A33" s="7"/>
      <c r="B33" s="7"/>
      <c r="C33" s="7"/>
      <c r="D33" s="7"/>
      <c r="E33" s="7" t="s">
        <v>54</v>
      </c>
      <c r="F33" s="8">
        <v>8615.91</v>
      </c>
      <c r="G33" s="8"/>
      <c r="H33" s="8">
        <v>8023.74</v>
      </c>
      <c r="I33" s="8"/>
      <c r="J33" s="8">
        <f t="shared" si="2"/>
        <v>592.16999999999996</v>
      </c>
      <c r="K33" s="7"/>
      <c r="L33" s="9">
        <f t="shared" si="3"/>
        <v>7.3800000000000004E-2</v>
      </c>
      <c r="N33" s="28"/>
    </row>
    <row r="34" spans="1:14" ht="15.75" x14ac:dyDescent="0.25">
      <c r="A34" s="7"/>
      <c r="B34" s="7"/>
      <c r="C34" s="7"/>
      <c r="D34" s="7"/>
      <c r="E34" s="7" t="s">
        <v>55</v>
      </c>
      <c r="F34" s="8">
        <v>721.97</v>
      </c>
      <c r="G34" s="8"/>
      <c r="H34" s="8">
        <v>356.45</v>
      </c>
      <c r="I34" s="8"/>
      <c r="J34" s="8">
        <f t="shared" si="2"/>
        <v>365.52</v>
      </c>
      <c r="K34" s="7"/>
      <c r="L34" s="9">
        <f t="shared" si="3"/>
        <v>1.02545</v>
      </c>
      <c r="N34" s="28"/>
    </row>
    <row r="35" spans="1:14" ht="16.5" thickBot="1" x14ac:dyDescent="0.3">
      <c r="A35" s="7"/>
      <c r="B35" s="7"/>
      <c r="C35" s="7"/>
      <c r="D35" s="7"/>
      <c r="E35" s="7" t="s">
        <v>56</v>
      </c>
      <c r="F35" s="11">
        <v>376.23</v>
      </c>
      <c r="G35" s="8"/>
      <c r="H35" s="11">
        <v>1152.97</v>
      </c>
      <c r="I35" s="8"/>
      <c r="J35" s="11">
        <f t="shared" si="2"/>
        <v>-776.74</v>
      </c>
      <c r="K35" s="7"/>
      <c r="L35" s="13">
        <f t="shared" si="3"/>
        <v>-0.67369000000000001</v>
      </c>
      <c r="N35" s="28"/>
    </row>
    <row r="36" spans="1:14" ht="16.5" thickBot="1" x14ac:dyDescent="0.3">
      <c r="A36" s="7"/>
      <c r="B36" s="7"/>
      <c r="C36" s="7"/>
      <c r="D36" s="7" t="s">
        <v>57</v>
      </c>
      <c r="E36" s="7"/>
      <c r="F36" s="12">
        <f>ROUND(SUM(F15:F35),5)</f>
        <v>895717.58</v>
      </c>
      <c r="G36" s="8"/>
      <c r="H36" s="12">
        <f>ROUND(SUM(H15:H35),5)</f>
        <v>894903.99</v>
      </c>
      <c r="I36" s="8"/>
      <c r="J36" s="12">
        <f t="shared" si="2"/>
        <v>813.59</v>
      </c>
      <c r="K36" s="7"/>
      <c r="L36" s="14">
        <f t="shared" si="3"/>
        <v>9.1E-4</v>
      </c>
      <c r="N36" s="33"/>
    </row>
    <row r="37" spans="1:14" ht="30" customHeight="1" x14ac:dyDescent="0.25">
      <c r="A37" s="7"/>
      <c r="B37" s="7" t="s">
        <v>58</v>
      </c>
      <c r="C37" s="7"/>
      <c r="D37" s="7"/>
      <c r="E37" s="7"/>
      <c r="F37" s="8">
        <f>ROUND(F6+F14-F36,5)</f>
        <v>-41950.55</v>
      </c>
      <c r="G37" s="8"/>
      <c r="H37" s="8">
        <f>ROUND(H6+H14-H36,5)</f>
        <v>-80976.61</v>
      </c>
      <c r="I37" s="8"/>
      <c r="J37" s="8">
        <f t="shared" si="2"/>
        <v>39026.06</v>
      </c>
      <c r="K37" s="7"/>
      <c r="L37" s="9">
        <f t="shared" si="3"/>
        <v>0.48193999999999998</v>
      </c>
      <c r="N37" s="28"/>
    </row>
    <row r="38" spans="1:14" ht="30" customHeight="1" x14ac:dyDescent="0.25">
      <c r="A38" s="7"/>
      <c r="B38" s="7" t="s">
        <v>59</v>
      </c>
      <c r="C38" s="7"/>
      <c r="D38" s="7"/>
      <c r="E38" s="7"/>
      <c r="F38" s="8"/>
      <c r="G38" s="8"/>
      <c r="H38" s="8"/>
      <c r="I38" s="8"/>
      <c r="J38" s="8"/>
      <c r="K38" s="7"/>
      <c r="L38" s="9"/>
      <c r="N38" s="28"/>
    </row>
    <row r="39" spans="1:14" ht="15.75" x14ac:dyDescent="0.25">
      <c r="A39" s="7"/>
      <c r="B39" s="7"/>
      <c r="C39" s="7" t="s">
        <v>60</v>
      </c>
      <c r="D39" s="7"/>
      <c r="E39" s="7"/>
      <c r="F39" s="8"/>
      <c r="G39" s="8"/>
      <c r="H39" s="8"/>
      <c r="I39" s="8"/>
      <c r="J39" s="8"/>
      <c r="K39" s="7"/>
      <c r="L39" s="9"/>
      <c r="N39" s="28"/>
    </row>
    <row r="40" spans="1:14" ht="15.75" x14ac:dyDescent="0.25">
      <c r="A40" s="7"/>
      <c r="B40" s="7"/>
      <c r="C40" s="7"/>
      <c r="D40" s="7" t="s">
        <v>100</v>
      </c>
      <c r="E40" s="7"/>
      <c r="F40" s="8">
        <v>0.66</v>
      </c>
      <c r="G40" s="8"/>
      <c r="H40" s="8">
        <v>0</v>
      </c>
      <c r="I40" s="8"/>
      <c r="J40" s="8">
        <f t="shared" ref="J40:J46" si="4">ROUND((F40-H40),5)</f>
        <v>0.66</v>
      </c>
      <c r="K40" s="7"/>
      <c r="L40" s="9">
        <f t="shared" ref="L40:L46" si="5">ROUND(IF(F40=0, IF(H40=0, 0, SIGN(-H40)), IF(H40=0, SIGN(F40), (F40-H40)/ABS(H40))),5)</f>
        <v>1</v>
      </c>
      <c r="N40" s="28"/>
    </row>
    <row r="41" spans="1:14" ht="15.75" x14ac:dyDescent="0.25">
      <c r="A41" s="7"/>
      <c r="B41" s="7"/>
      <c r="C41" s="7"/>
      <c r="D41" s="7" t="s">
        <v>61</v>
      </c>
      <c r="E41" s="7"/>
      <c r="F41" s="8">
        <v>0</v>
      </c>
      <c r="G41" s="8"/>
      <c r="H41" s="8">
        <v>0</v>
      </c>
      <c r="I41" s="8"/>
      <c r="J41" s="8">
        <f t="shared" si="4"/>
        <v>0</v>
      </c>
      <c r="K41" s="7"/>
      <c r="L41" s="9">
        <f t="shared" si="5"/>
        <v>0</v>
      </c>
      <c r="N41" s="28"/>
    </row>
    <row r="42" spans="1:14" ht="15.75" x14ac:dyDescent="0.25">
      <c r="A42" s="7"/>
      <c r="B42" s="7"/>
      <c r="C42" s="7"/>
      <c r="D42" s="7" t="s">
        <v>62</v>
      </c>
      <c r="E42" s="7"/>
      <c r="F42" s="8">
        <v>53751.29</v>
      </c>
      <c r="G42" s="8"/>
      <c r="H42" s="8">
        <v>32571.8</v>
      </c>
      <c r="I42" s="8"/>
      <c r="J42" s="8">
        <f t="shared" si="4"/>
        <v>21179.49</v>
      </c>
      <c r="K42" s="7"/>
      <c r="L42" s="9">
        <f t="shared" si="5"/>
        <v>0.65024000000000004</v>
      </c>
      <c r="N42" s="28"/>
    </row>
    <row r="43" spans="1:14" ht="16.5" thickBot="1" x14ac:dyDescent="0.3">
      <c r="A43" s="7"/>
      <c r="B43" s="7"/>
      <c r="C43" s="7"/>
      <c r="D43" s="7" t="s">
        <v>63</v>
      </c>
      <c r="E43" s="7"/>
      <c r="F43" s="11">
        <v>15448.14</v>
      </c>
      <c r="G43" s="8"/>
      <c r="H43" s="11">
        <v>-319.42</v>
      </c>
      <c r="I43" s="8"/>
      <c r="J43" s="11">
        <f t="shared" si="4"/>
        <v>15767.56</v>
      </c>
      <c r="K43" s="7"/>
      <c r="L43" s="13">
        <f t="shared" si="5"/>
        <v>49.363100000000003</v>
      </c>
    </row>
    <row r="44" spans="1:14" ht="16.5" thickBot="1" x14ac:dyDescent="0.3">
      <c r="A44" s="7"/>
      <c r="B44" s="7"/>
      <c r="C44" s="7" t="s">
        <v>64</v>
      </c>
      <c r="D44" s="7"/>
      <c r="E44" s="7"/>
      <c r="F44" s="15">
        <f>ROUND(SUM(F39:F43),5)</f>
        <v>69200.09</v>
      </c>
      <c r="G44" s="8"/>
      <c r="H44" s="15">
        <f>ROUND(SUM(H39:H43),5)</f>
        <v>32252.38</v>
      </c>
      <c r="I44" s="8"/>
      <c r="J44" s="15">
        <f t="shared" si="4"/>
        <v>36947.71</v>
      </c>
      <c r="K44" s="7"/>
      <c r="L44" s="16">
        <f t="shared" si="5"/>
        <v>1.14558</v>
      </c>
      <c r="N44" s="28"/>
    </row>
    <row r="45" spans="1:14" ht="30" customHeight="1" thickBot="1" x14ac:dyDescent="0.3">
      <c r="A45" s="7"/>
      <c r="B45" s="7" t="s">
        <v>65</v>
      </c>
      <c r="C45" s="7"/>
      <c r="D45" s="7"/>
      <c r="E45" s="7"/>
      <c r="F45" s="15">
        <f>ROUND(F38+F44,5)</f>
        <v>69200.09</v>
      </c>
      <c r="G45" s="8"/>
      <c r="H45" s="15">
        <f>ROUND(H38+H44,5)</f>
        <v>32252.38</v>
      </c>
      <c r="I45" s="8"/>
      <c r="J45" s="15">
        <f t="shared" si="4"/>
        <v>36947.71</v>
      </c>
      <c r="K45" s="7"/>
      <c r="L45" s="16">
        <f t="shared" si="5"/>
        <v>1.14558</v>
      </c>
    </row>
    <row r="46" spans="1:14" s="19" customFormat="1" ht="30" customHeight="1" thickBot="1" x14ac:dyDescent="0.3">
      <c r="A46" s="7" t="s">
        <v>26</v>
      </c>
      <c r="B46" s="7"/>
      <c r="C46" s="7"/>
      <c r="D46" s="7"/>
      <c r="E46" s="7"/>
      <c r="F46" s="17">
        <f>ROUND(F37+F45,5)</f>
        <v>27249.54</v>
      </c>
      <c r="G46" s="22"/>
      <c r="H46" s="17">
        <f>ROUND(H37+H45,5)</f>
        <v>-48724.23</v>
      </c>
      <c r="I46" s="22"/>
      <c r="J46" s="17">
        <f t="shared" si="4"/>
        <v>75973.77</v>
      </c>
      <c r="K46" s="3"/>
      <c r="L46" s="18">
        <f t="shared" si="5"/>
        <v>1.5592600000000001</v>
      </c>
      <c r="N46" s="28"/>
    </row>
    <row r="47" spans="1:14" ht="16.5" thickTop="1" x14ac:dyDescent="0.25">
      <c r="A47" s="30"/>
      <c r="B47" s="30"/>
      <c r="C47" s="30"/>
      <c r="D47" s="30"/>
      <c r="E47" s="30"/>
      <c r="F47" s="31"/>
      <c r="G47" s="31"/>
      <c r="H47" s="31"/>
      <c r="I47" s="31"/>
      <c r="J47" s="31"/>
      <c r="K47" s="31"/>
      <c r="L47" s="31"/>
      <c r="N47" s="28"/>
    </row>
    <row r="48" spans="1:14" ht="15.75" x14ac:dyDescent="0.25">
      <c r="N48" s="28"/>
    </row>
    <row r="49" spans="14:14" ht="15.75" x14ac:dyDescent="0.25">
      <c r="N49" s="28"/>
    </row>
    <row r="50" spans="14:14" ht="15.75" x14ac:dyDescent="0.25">
      <c r="N50" s="28"/>
    </row>
    <row r="51" spans="14:14" ht="15.75" x14ac:dyDescent="0.25">
      <c r="N51" s="28"/>
    </row>
    <row r="52" spans="14:14" x14ac:dyDescent="0.25">
      <c r="N52" s="33"/>
    </row>
    <row r="53" spans="14:14" ht="15.75" x14ac:dyDescent="0.25">
      <c r="N53" s="28"/>
    </row>
    <row r="54" spans="14:14" ht="15.75" x14ac:dyDescent="0.25">
      <c r="N54" s="28"/>
    </row>
    <row r="55" spans="14:14" x14ac:dyDescent="0.25">
      <c r="N55" s="33"/>
    </row>
    <row r="56" spans="14:14" ht="15.75" x14ac:dyDescent="0.25">
      <c r="N56" s="28"/>
    </row>
    <row r="57" spans="14:14" ht="15.75" x14ac:dyDescent="0.25">
      <c r="N57" s="28"/>
    </row>
    <row r="59" spans="14:14" ht="15.75" x14ac:dyDescent="0.25">
      <c r="N59" s="28"/>
    </row>
    <row r="61" spans="14:14" ht="15.75" x14ac:dyDescent="0.25">
      <c r="N61" s="28"/>
    </row>
    <row r="62" spans="14:14" ht="15.75" x14ac:dyDescent="0.25">
      <c r="N62" s="28"/>
    </row>
    <row r="63" spans="14:14" ht="15.75" x14ac:dyDescent="0.25">
      <c r="N63" s="28"/>
    </row>
    <row r="65" spans="14:14" ht="15.75" x14ac:dyDescent="0.25">
      <c r="N65" s="28"/>
    </row>
    <row r="66" spans="14:14" ht="15.75" x14ac:dyDescent="0.25">
      <c r="N66" s="28"/>
    </row>
    <row r="67" spans="14:14" ht="15.75" x14ac:dyDescent="0.25">
      <c r="N67" s="28"/>
    </row>
    <row r="68" spans="14:14" ht="15.75" x14ac:dyDescent="0.25">
      <c r="N68" s="28"/>
    </row>
    <row r="69" spans="14:14" ht="15.75" x14ac:dyDescent="0.25">
      <c r="N69" s="28"/>
    </row>
    <row r="70" spans="14:14" x14ac:dyDescent="0.25">
      <c r="N70" s="33"/>
    </row>
    <row r="71" spans="14:14" x14ac:dyDescent="0.25">
      <c r="N71" s="33"/>
    </row>
    <row r="72" spans="14:14" x14ac:dyDescent="0.25">
      <c r="N72" s="33"/>
    </row>
    <row r="73" spans="14:14" x14ac:dyDescent="0.25">
      <c r="N73" s="33"/>
    </row>
    <row r="75" spans="14:14" ht="15.75" x14ac:dyDescent="0.25">
      <c r="N75" s="28"/>
    </row>
    <row r="78" spans="14:14" ht="15.75" x14ac:dyDescent="0.25">
      <c r="N78" s="28"/>
    </row>
    <row r="79" spans="14:14" ht="15.75" x14ac:dyDescent="0.25">
      <c r="N79" s="28"/>
    </row>
    <row r="80" spans="14:14" ht="15.75" x14ac:dyDescent="0.25">
      <c r="N80" s="28"/>
    </row>
    <row r="81" spans="14:14" ht="15.75" x14ac:dyDescent="0.25">
      <c r="N81" s="28"/>
    </row>
    <row r="82" spans="14:14" ht="15.75" x14ac:dyDescent="0.25">
      <c r="N82" s="28"/>
    </row>
    <row r="83" spans="14:14" ht="15.75" x14ac:dyDescent="0.25">
      <c r="N83" s="28"/>
    </row>
    <row r="84" spans="14:14" ht="15.75" x14ac:dyDescent="0.25">
      <c r="N84" s="28"/>
    </row>
    <row r="85" spans="14:14" ht="15.75" x14ac:dyDescent="0.25">
      <c r="N85" s="28"/>
    </row>
    <row r="86" spans="14:14" ht="15.75" x14ac:dyDescent="0.25">
      <c r="N86" s="28"/>
    </row>
    <row r="88" spans="14:14" ht="15.75" x14ac:dyDescent="0.25">
      <c r="N88" s="28"/>
    </row>
    <row r="90" spans="14:14" ht="15.75" x14ac:dyDescent="0.25">
      <c r="N90" s="28"/>
    </row>
    <row r="91" spans="14:14" ht="15.75" x14ac:dyDescent="0.25">
      <c r="N91" s="28"/>
    </row>
    <row r="95" spans="14:14" ht="15.75" x14ac:dyDescent="0.25">
      <c r="N95" s="28"/>
    </row>
    <row r="96" spans="14:14" ht="15.75" x14ac:dyDescent="0.25">
      <c r="N96" s="28"/>
    </row>
    <row r="97" spans="14:14" ht="15.75" x14ac:dyDescent="0.25">
      <c r="N97" s="28"/>
    </row>
    <row r="98" spans="14:14" ht="15.75" x14ac:dyDescent="0.25">
      <c r="N98" s="28"/>
    </row>
    <row r="100" spans="14:14" ht="15.75" x14ac:dyDescent="0.25">
      <c r="N100" s="28"/>
    </row>
    <row r="102" spans="14:14" ht="15.75" x14ac:dyDescent="0.25">
      <c r="N102" s="28"/>
    </row>
    <row r="103" spans="14:14" ht="15.75" x14ac:dyDescent="0.25">
      <c r="N103" s="28"/>
    </row>
    <row r="104" spans="14:14" ht="15.75" x14ac:dyDescent="0.25">
      <c r="N104" s="28"/>
    </row>
    <row r="105" spans="14:14" ht="15.75" x14ac:dyDescent="0.25">
      <c r="N105" s="28"/>
    </row>
    <row r="106" spans="14:14" ht="15.75" x14ac:dyDescent="0.25">
      <c r="N106" s="28"/>
    </row>
    <row r="107" spans="14:14" ht="15.75" x14ac:dyDescent="0.25">
      <c r="N107" s="28"/>
    </row>
    <row r="108" spans="14:14" ht="15.75" x14ac:dyDescent="0.25">
      <c r="N108" s="28"/>
    </row>
    <row r="109" spans="14:14" ht="15.75" x14ac:dyDescent="0.25">
      <c r="N109" s="28"/>
    </row>
    <row r="110" spans="14:14" ht="15.75" x14ac:dyDescent="0.25">
      <c r="N110" s="28"/>
    </row>
    <row r="111" spans="14:14" ht="15.75" x14ac:dyDescent="0.25">
      <c r="N111" s="28"/>
    </row>
    <row r="112" spans="14:14" ht="15.75" x14ac:dyDescent="0.25">
      <c r="N112" s="28"/>
    </row>
    <row r="113" spans="14:14" ht="15.75" x14ac:dyDescent="0.25">
      <c r="N113" s="28"/>
    </row>
    <row r="114" spans="14:14" ht="15.75" x14ac:dyDescent="0.25">
      <c r="N114" s="28"/>
    </row>
    <row r="115" spans="14:14" ht="15.75" x14ac:dyDescent="0.25">
      <c r="N115" s="28"/>
    </row>
    <row r="116" spans="14:14" ht="15.75" x14ac:dyDescent="0.25">
      <c r="N116" s="28"/>
    </row>
    <row r="117" spans="14:14" x14ac:dyDescent="0.25">
      <c r="N117" s="33"/>
    </row>
    <row r="118" spans="14:14" ht="15.75" x14ac:dyDescent="0.25">
      <c r="N118" s="28"/>
    </row>
    <row r="119" spans="14:14" ht="15.75" x14ac:dyDescent="0.25">
      <c r="N119" s="28"/>
    </row>
    <row r="120" spans="14:14" ht="15.75" x14ac:dyDescent="0.25">
      <c r="N120" s="28"/>
    </row>
    <row r="121" spans="14:14" ht="15.75" x14ac:dyDescent="0.25">
      <c r="N121" s="28"/>
    </row>
    <row r="122" spans="14:14" ht="15.75" x14ac:dyDescent="0.25">
      <c r="N122" s="29"/>
    </row>
    <row r="123" spans="14:14" ht="15.75" x14ac:dyDescent="0.25">
      <c r="N123" s="28"/>
    </row>
    <row r="124" spans="14:14" ht="15.75" x14ac:dyDescent="0.25">
      <c r="N124" s="28"/>
    </row>
    <row r="125" spans="14:14" ht="15.75" x14ac:dyDescent="0.25">
      <c r="N125" s="28"/>
    </row>
    <row r="126" spans="14:14" ht="15.75" x14ac:dyDescent="0.25">
      <c r="N126" s="28"/>
    </row>
    <row r="127" spans="14:14" ht="15.75" x14ac:dyDescent="0.25">
      <c r="N127" s="28"/>
    </row>
    <row r="128" spans="14:14" ht="15.75" x14ac:dyDescent="0.25">
      <c r="N128" s="28"/>
    </row>
    <row r="129" spans="14:14" ht="15.75" x14ac:dyDescent="0.25">
      <c r="N129" s="28"/>
    </row>
    <row r="130" spans="14:14" ht="15.75" x14ac:dyDescent="0.25">
      <c r="N130" s="28"/>
    </row>
    <row r="131" spans="14:14" ht="15.75" x14ac:dyDescent="0.25">
      <c r="N131" s="28"/>
    </row>
    <row r="132" spans="14:14" ht="15.75" x14ac:dyDescent="0.25">
      <c r="N132" s="29"/>
    </row>
    <row r="133" spans="14:14" ht="15.75" x14ac:dyDescent="0.25">
      <c r="N133" s="28"/>
    </row>
    <row r="134" spans="14:14" ht="15.75" x14ac:dyDescent="0.25">
      <c r="N134" s="28"/>
    </row>
    <row r="135" spans="14:14" ht="15.75" x14ac:dyDescent="0.25">
      <c r="N135" s="29"/>
    </row>
    <row r="136" spans="14:14" ht="15.75" x14ac:dyDescent="0.25">
      <c r="N136" s="28"/>
    </row>
    <row r="137" spans="14:14" x14ac:dyDescent="0.25">
      <c r="N137" s="33"/>
    </row>
    <row r="138" spans="14:14" x14ac:dyDescent="0.25">
      <c r="N138" s="33"/>
    </row>
    <row r="139" spans="14:14" x14ac:dyDescent="0.25">
      <c r="N139" s="34"/>
    </row>
    <row r="140" spans="14:14" x14ac:dyDescent="0.25">
      <c r="N140" s="33"/>
    </row>
  </sheetData>
  <mergeCells count="3">
    <mergeCell ref="A1:N1"/>
    <mergeCell ref="A2:N2"/>
    <mergeCell ref="A3:N3"/>
  </mergeCells>
  <pageMargins left="0.7" right="0.7" top="0.75" bottom="0.75" header="0.1" footer="0.3"/>
  <pageSetup scale="62" fitToHeight="0" orientation="portrait" verticalDpi="0" r:id="rId1"/>
  <headerFooter>
    <oddFooter>&amp;L&amp;D&amp;R&amp;"Arial,Bold"&amp;8 Page &amp;P of &amp;N</oddFooter>
  </headerFooter>
  <drawing r:id="rId2"/>
  <legacyDrawing r:id="rId3"/>
  <controls>
    <mc:AlternateContent xmlns:mc="http://schemas.openxmlformats.org/markup-compatibility/2006">
      <mc:Choice Requires="x14">
        <control shapeId="32770" r:id="rId4" name="HEADER">
          <controlPr defaultSize="0" autoLine="0" r:id="rId5">
            <anchor moveWithCells="1">
              <from>
                <xdr:col>0</xdr:col>
                <xdr:colOff>0</xdr:colOff>
                <xdr:row>0</xdr:row>
                <xdr:rowOff>0</xdr:rowOff>
              </from>
              <to>
                <xdr:col>4</xdr:col>
                <xdr:colOff>114300</xdr:colOff>
                <xdr:row>1</xdr:row>
                <xdr:rowOff>28575</xdr:rowOff>
              </to>
            </anchor>
          </controlPr>
        </control>
      </mc:Choice>
      <mc:Fallback>
        <control shapeId="32770" r:id="rId4" name="HEADER"/>
      </mc:Fallback>
    </mc:AlternateContent>
    <mc:AlternateContent xmlns:mc="http://schemas.openxmlformats.org/markup-compatibility/2006">
      <mc:Choice Requires="x14">
        <control shapeId="32769" r:id="rId6" name="FILTER">
          <controlPr defaultSize="0" autoLine="0" r:id="rId7">
            <anchor moveWithCells="1">
              <from>
                <xdr:col>0</xdr:col>
                <xdr:colOff>0</xdr:colOff>
                <xdr:row>0</xdr:row>
                <xdr:rowOff>0</xdr:rowOff>
              </from>
              <to>
                <xdr:col>4</xdr:col>
                <xdr:colOff>114300</xdr:colOff>
                <xdr:row>1</xdr:row>
                <xdr:rowOff>28575</xdr:rowOff>
              </to>
            </anchor>
          </controlPr>
        </control>
      </mc:Choice>
      <mc:Fallback>
        <control shapeId="32769" r:id="rId6" name="FILTER"/>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134"/>
  <sheetViews>
    <sheetView workbookViewId="0">
      <pane xSplit="5" ySplit="5" topLeftCell="F6" activePane="bottomRight" state="frozenSplit"/>
      <selection pane="topRight" activeCell="F1" sqref="F1"/>
      <selection pane="bottomLeft" activeCell="A6" sqref="A6"/>
      <selection pane="bottomRight" activeCell="N5" sqref="N5"/>
    </sheetView>
  </sheetViews>
  <sheetFormatPr defaultRowHeight="15" x14ac:dyDescent="0.25"/>
  <cols>
    <col min="1" max="4" width="3" style="1" customWidth="1"/>
    <col min="5" max="5" width="33.85546875" style="1" customWidth="1"/>
    <col min="6" max="6" width="14.5703125" style="2" bestFit="1" customWidth="1"/>
    <col min="7" max="7" width="2.28515625" style="2" customWidth="1"/>
    <col min="8" max="8" width="10.28515625" style="2" bestFit="1" customWidth="1"/>
    <col min="9" max="9" width="2.28515625" style="2" customWidth="1"/>
    <col min="10" max="10" width="17" style="2" bestFit="1" customWidth="1"/>
    <col min="11" max="11" width="2.28515625" style="2" customWidth="1"/>
    <col min="12" max="12" width="15" style="2" bestFit="1" customWidth="1"/>
    <col min="13" max="13" width="1.42578125" customWidth="1"/>
    <col min="14" max="14" width="35.7109375" customWidth="1"/>
  </cols>
  <sheetData>
    <row r="1" spans="1:14" ht="15.75" x14ac:dyDescent="0.25">
      <c r="A1" s="37" t="s">
        <v>103</v>
      </c>
      <c r="B1" s="37"/>
      <c r="C1" s="37"/>
      <c r="D1" s="37"/>
      <c r="E1" s="37"/>
      <c r="F1" s="37"/>
      <c r="G1" s="37"/>
      <c r="H1" s="37"/>
      <c r="I1" s="37"/>
      <c r="J1" s="37"/>
      <c r="K1" s="37"/>
      <c r="L1" s="37"/>
      <c r="M1" s="37"/>
      <c r="N1" s="37"/>
    </row>
    <row r="2" spans="1:14" ht="15.75" x14ac:dyDescent="0.25">
      <c r="A2" s="37" t="s">
        <v>141</v>
      </c>
      <c r="B2" s="37"/>
      <c r="C2" s="37"/>
      <c r="D2" s="37"/>
      <c r="E2" s="37"/>
      <c r="F2" s="37"/>
      <c r="G2" s="37"/>
      <c r="H2" s="37"/>
      <c r="I2" s="37"/>
      <c r="J2" s="37"/>
      <c r="K2" s="37"/>
      <c r="L2" s="37"/>
      <c r="M2" s="37"/>
      <c r="N2" s="37"/>
    </row>
    <row r="3" spans="1:14" ht="15.75" x14ac:dyDescent="0.25">
      <c r="A3" s="37" t="s">
        <v>130</v>
      </c>
      <c r="B3" s="37"/>
      <c r="C3" s="37"/>
      <c r="D3" s="37"/>
      <c r="E3" s="37"/>
      <c r="F3" s="37"/>
      <c r="G3" s="37"/>
      <c r="H3" s="37"/>
      <c r="I3" s="37"/>
      <c r="J3" s="37"/>
      <c r="K3" s="37"/>
      <c r="L3" s="37"/>
      <c r="M3" s="37"/>
      <c r="N3" s="37"/>
    </row>
    <row r="4" spans="1:14" ht="16.5" thickBot="1" x14ac:dyDescent="0.3">
      <c r="A4" s="3"/>
      <c r="B4" s="3"/>
      <c r="C4" s="3"/>
      <c r="D4" s="3"/>
      <c r="E4" s="3"/>
      <c r="F4" s="23"/>
      <c r="G4" s="24"/>
      <c r="H4" s="23"/>
      <c r="I4" s="24"/>
      <c r="J4" s="23"/>
      <c r="K4" s="24"/>
      <c r="L4" s="23"/>
      <c r="M4" s="25"/>
      <c r="N4" s="25"/>
    </row>
    <row r="5" spans="1:14" s="20" customFormat="1" ht="17.25" thickTop="1" thickBot="1" x14ac:dyDescent="0.3">
      <c r="A5" s="4"/>
      <c r="B5" s="4"/>
      <c r="C5" s="4"/>
      <c r="D5" s="4"/>
      <c r="E5" s="4"/>
      <c r="F5" s="5" t="s">
        <v>131</v>
      </c>
      <c r="G5" s="26"/>
      <c r="H5" s="5" t="s">
        <v>142</v>
      </c>
      <c r="I5" s="26"/>
      <c r="J5" s="5" t="s">
        <v>143</v>
      </c>
      <c r="K5" s="26"/>
      <c r="L5" s="5" t="s">
        <v>144</v>
      </c>
      <c r="M5" s="36"/>
      <c r="N5" s="27" t="s">
        <v>66</v>
      </c>
    </row>
    <row r="6" spans="1:14" ht="16.5" thickTop="1" x14ac:dyDescent="0.25">
      <c r="A6" s="7"/>
      <c r="B6" s="7" t="s">
        <v>29</v>
      </c>
      <c r="C6" s="7"/>
      <c r="D6" s="7"/>
      <c r="E6" s="7"/>
      <c r="F6" s="8"/>
      <c r="G6" s="7"/>
      <c r="H6" s="8"/>
      <c r="I6" s="7"/>
      <c r="J6" s="8"/>
      <c r="K6" s="7"/>
      <c r="L6" s="9"/>
      <c r="M6" s="25"/>
      <c r="N6" s="25"/>
    </row>
    <row r="7" spans="1:14" ht="15.75" x14ac:dyDescent="0.25">
      <c r="A7" s="7"/>
      <c r="B7" s="7"/>
      <c r="C7" s="7"/>
      <c r="D7" s="7" t="s">
        <v>30</v>
      </c>
      <c r="E7" s="7"/>
      <c r="F7" s="8"/>
      <c r="G7" s="7"/>
      <c r="H7" s="8"/>
      <c r="I7" s="7"/>
      <c r="J7" s="8"/>
      <c r="K7" s="7"/>
      <c r="L7" s="9"/>
      <c r="M7" s="25"/>
      <c r="N7" s="25"/>
    </row>
    <row r="8" spans="1:14" ht="60.75" x14ac:dyDescent="0.25">
      <c r="A8" s="7"/>
      <c r="B8" s="7"/>
      <c r="C8" s="7"/>
      <c r="D8" s="7"/>
      <c r="E8" s="7" t="s">
        <v>31</v>
      </c>
      <c r="F8" s="8">
        <v>699833</v>
      </c>
      <c r="G8" s="7"/>
      <c r="H8" s="8">
        <v>635500</v>
      </c>
      <c r="I8" s="7"/>
      <c r="J8" s="8">
        <f t="shared" ref="J8:J13" si="0">ROUND((F8-H8),5)</f>
        <v>64333</v>
      </c>
      <c r="K8" s="7"/>
      <c r="L8" s="9">
        <f t="shared" ref="L8:L13" si="1">ROUND(IF(H8=0, IF(F8=0, 0, 1), F8/H8),5)</f>
        <v>1.1012299999999999</v>
      </c>
      <c r="M8" s="25"/>
      <c r="N8" s="28" t="s">
        <v>145</v>
      </c>
    </row>
    <row r="9" spans="1:14" ht="30.75" x14ac:dyDescent="0.25">
      <c r="A9" s="7"/>
      <c r="B9" s="7"/>
      <c r="C9" s="7"/>
      <c r="D9" s="7"/>
      <c r="E9" s="7" t="s">
        <v>32</v>
      </c>
      <c r="F9" s="8">
        <v>119957</v>
      </c>
      <c r="G9" s="7"/>
      <c r="H9" s="8">
        <v>136980</v>
      </c>
      <c r="I9" s="7"/>
      <c r="J9" s="8">
        <f t="shared" si="0"/>
        <v>-17023</v>
      </c>
      <c r="K9" s="7"/>
      <c r="L9" s="9">
        <f t="shared" si="1"/>
        <v>0.87573000000000001</v>
      </c>
      <c r="M9" s="25"/>
      <c r="N9" s="28" t="s">
        <v>146</v>
      </c>
    </row>
    <row r="10" spans="1:14" ht="30.75" x14ac:dyDescent="0.25">
      <c r="A10" s="7"/>
      <c r="B10" s="7"/>
      <c r="C10" s="7"/>
      <c r="D10" s="7"/>
      <c r="E10" s="7" t="s">
        <v>33</v>
      </c>
      <c r="F10" s="8">
        <v>15527</v>
      </c>
      <c r="G10" s="7"/>
      <c r="H10" s="8">
        <v>13700</v>
      </c>
      <c r="I10" s="7"/>
      <c r="J10" s="8">
        <f t="shared" si="0"/>
        <v>1827</v>
      </c>
      <c r="K10" s="7"/>
      <c r="L10" s="9">
        <f t="shared" si="1"/>
        <v>1.1333599999999999</v>
      </c>
      <c r="M10" s="25"/>
      <c r="N10" s="28" t="s">
        <v>147</v>
      </c>
    </row>
    <row r="11" spans="1:14" ht="31.5" thickBot="1" x14ac:dyDescent="0.3">
      <c r="A11" s="7"/>
      <c r="B11" s="7"/>
      <c r="C11" s="7"/>
      <c r="D11" s="7"/>
      <c r="E11" s="7" t="s">
        <v>34</v>
      </c>
      <c r="F11" s="11">
        <v>18450</v>
      </c>
      <c r="G11" s="7"/>
      <c r="H11" s="11">
        <v>39000</v>
      </c>
      <c r="I11" s="7"/>
      <c r="J11" s="11">
        <f t="shared" si="0"/>
        <v>-20550</v>
      </c>
      <c r="K11" s="7"/>
      <c r="L11" s="13">
        <f t="shared" si="1"/>
        <v>0.47308</v>
      </c>
      <c r="M11" s="25"/>
      <c r="N11" s="28" t="s">
        <v>148</v>
      </c>
    </row>
    <row r="12" spans="1:14" ht="16.5" thickBot="1" x14ac:dyDescent="0.3">
      <c r="A12" s="7"/>
      <c r="B12" s="7"/>
      <c r="C12" s="7"/>
      <c r="D12" s="7" t="s">
        <v>36</v>
      </c>
      <c r="E12" s="7"/>
      <c r="F12" s="12">
        <f>ROUND(SUM(F7:F11),5)</f>
        <v>853767</v>
      </c>
      <c r="G12" s="7"/>
      <c r="H12" s="12">
        <f>ROUND(SUM(H7:H11),5)</f>
        <v>825180</v>
      </c>
      <c r="I12" s="7"/>
      <c r="J12" s="12">
        <f t="shared" si="0"/>
        <v>28587</v>
      </c>
      <c r="K12" s="7"/>
      <c r="L12" s="14">
        <f t="shared" si="1"/>
        <v>1.03464</v>
      </c>
      <c r="M12" s="25"/>
    </row>
    <row r="13" spans="1:14" ht="30" customHeight="1" x14ac:dyDescent="0.25">
      <c r="A13" s="7"/>
      <c r="B13" s="7"/>
      <c r="C13" s="7" t="s">
        <v>37</v>
      </c>
      <c r="D13" s="7"/>
      <c r="E13" s="7"/>
      <c r="F13" s="8">
        <f>F12</f>
        <v>853767</v>
      </c>
      <c r="G13" s="7"/>
      <c r="H13" s="8">
        <f>H12</f>
        <v>825180</v>
      </c>
      <c r="I13" s="7"/>
      <c r="J13" s="8">
        <f t="shared" si="0"/>
        <v>28587</v>
      </c>
      <c r="K13" s="7"/>
      <c r="L13" s="9">
        <f t="shared" si="1"/>
        <v>1.03464</v>
      </c>
      <c r="M13" s="25"/>
      <c r="N13" s="28"/>
    </row>
    <row r="14" spans="1:14" ht="30" customHeight="1" x14ac:dyDescent="0.25">
      <c r="A14" s="7"/>
      <c r="B14" s="7"/>
      <c r="C14" s="7"/>
      <c r="D14" s="7" t="s">
        <v>38</v>
      </c>
      <c r="E14" s="7"/>
      <c r="F14" s="8"/>
      <c r="G14" s="7"/>
      <c r="H14" s="8"/>
      <c r="I14" s="7"/>
      <c r="J14" s="8"/>
      <c r="K14" s="7"/>
      <c r="L14" s="9"/>
      <c r="M14" s="25"/>
      <c r="N14" s="28"/>
    </row>
    <row r="15" spans="1:14" ht="15.75" x14ac:dyDescent="0.25">
      <c r="A15" s="7"/>
      <c r="B15" s="7"/>
      <c r="C15" s="7"/>
      <c r="D15" s="7"/>
      <c r="E15" s="7" t="s">
        <v>39</v>
      </c>
      <c r="F15" s="8">
        <v>1329</v>
      </c>
      <c r="G15" s="7"/>
      <c r="H15" s="8">
        <v>2250</v>
      </c>
      <c r="I15" s="7"/>
      <c r="J15" s="8">
        <f t="shared" ref="J15:J29" si="2">ROUND((F15-H15),5)</f>
        <v>-921</v>
      </c>
      <c r="K15" s="7"/>
      <c r="L15" s="9">
        <f t="shared" ref="L15:L29" si="3">ROUND(IF(H15=0, IF(F15=0, 0, 1), F15/H15),5)</f>
        <v>0.59067000000000003</v>
      </c>
      <c r="M15" s="25"/>
      <c r="N15" s="28"/>
    </row>
    <row r="16" spans="1:14" ht="15.75" x14ac:dyDescent="0.25">
      <c r="A16" s="7"/>
      <c r="B16" s="7"/>
      <c r="C16" s="7"/>
      <c r="D16" s="7"/>
      <c r="E16" s="7" t="s">
        <v>40</v>
      </c>
      <c r="F16" s="8">
        <v>5915</v>
      </c>
      <c r="G16" s="7"/>
      <c r="H16" s="8">
        <v>4400</v>
      </c>
      <c r="I16" s="7"/>
      <c r="J16" s="8">
        <f t="shared" si="2"/>
        <v>1515</v>
      </c>
      <c r="K16" s="7"/>
      <c r="L16" s="9">
        <f t="shared" si="3"/>
        <v>1.34432</v>
      </c>
      <c r="M16" s="25"/>
      <c r="N16" s="28"/>
    </row>
    <row r="17" spans="1:14" ht="15.75" x14ac:dyDescent="0.25">
      <c r="A17" s="7"/>
      <c r="B17" s="7"/>
      <c r="C17" s="7"/>
      <c r="D17" s="7"/>
      <c r="E17" s="7" t="s">
        <v>41</v>
      </c>
      <c r="F17" s="8">
        <v>6628</v>
      </c>
      <c r="G17" s="7"/>
      <c r="H17" s="8">
        <v>6600</v>
      </c>
      <c r="I17" s="7"/>
      <c r="J17" s="8">
        <f t="shared" si="2"/>
        <v>28</v>
      </c>
      <c r="K17" s="7"/>
      <c r="L17" s="9">
        <f t="shared" si="3"/>
        <v>1.00424</v>
      </c>
      <c r="M17" s="25"/>
    </row>
    <row r="18" spans="1:14" ht="15.75" x14ac:dyDescent="0.25">
      <c r="A18" s="7"/>
      <c r="B18" s="7"/>
      <c r="C18" s="7"/>
      <c r="D18" s="7"/>
      <c r="E18" s="7" t="s">
        <v>42</v>
      </c>
      <c r="F18" s="8">
        <v>29965</v>
      </c>
      <c r="G18" s="7"/>
      <c r="H18" s="8">
        <v>45000</v>
      </c>
      <c r="I18" s="7"/>
      <c r="J18" s="8">
        <f t="shared" si="2"/>
        <v>-15035</v>
      </c>
      <c r="K18" s="7"/>
      <c r="L18" s="9">
        <f t="shared" si="3"/>
        <v>0.66588999999999998</v>
      </c>
      <c r="M18" s="25"/>
      <c r="N18" s="28" t="s">
        <v>152</v>
      </c>
    </row>
    <row r="19" spans="1:14" ht="15.75" x14ac:dyDescent="0.25">
      <c r="A19" s="7"/>
      <c r="B19" s="7"/>
      <c r="C19" s="7"/>
      <c r="D19" s="7"/>
      <c r="E19" s="7" t="s">
        <v>43</v>
      </c>
      <c r="F19" s="8">
        <v>2084</v>
      </c>
      <c r="G19" s="7"/>
      <c r="H19" s="8">
        <v>2060</v>
      </c>
      <c r="I19" s="7"/>
      <c r="J19" s="8">
        <f t="shared" si="2"/>
        <v>24</v>
      </c>
      <c r="K19" s="7"/>
      <c r="L19" s="9">
        <f t="shared" si="3"/>
        <v>1.0116499999999999</v>
      </c>
      <c r="M19" s="25"/>
      <c r="N19" s="28"/>
    </row>
    <row r="20" spans="1:14" ht="30.75" x14ac:dyDescent="0.25">
      <c r="A20" s="7"/>
      <c r="B20" s="7"/>
      <c r="C20" s="7"/>
      <c r="D20" s="7"/>
      <c r="E20" s="7" t="s">
        <v>44</v>
      </c>
      <c r="F20" s="8">
        <v>17780</v>
      </c>
      <c r="G20" s="7"/>
      <c r="H20" s="8">
        <v>26020</v>
      </c>
      <c r="I20" s="7"/>
      <c r="J20" s="8">
        <f t="shared" si="2"/>
        <v>-8240</v>
      </c>
      <c r="K20" s="7"/>
      <c r="L20" s="9">
        <f t="shared" si="3"/>
        <v>0.68332000000000004</v>
      </c>
      <c r="M20" s="25"/>
      <c r="N20" s="28" t="s">
        <v>151</v>
      </c>
    </row>
    <row r="21" spans="1:14" ht="15.75" x14ac:dyDescent="0.25">
      <c r="A21" s="7"/>
      <c r="B21" s="7"/>
      <c r="C21" s="7"/>
      <c r="D21" s="7"/>
      <c r="E21" s="7" t="s">
        <v>45</v>
      </c>
      <c r="F21" s="8">
        <v>27420</v>
      </c>
      <c r="G21" s="7"/>
      <c r="H21" s="8">
        <v>29930</v>
      </c>
      <c r="I21" s="7"/>
      <c r="J21" s="8">
        <f t="shared" si="2"/>
        <v>-2510</v>
      </c>
      <c r="K21" s="7"/>
      <c r="L21" s="9">
        <f t="shared" si="3"/>
        <v>0.91613999999999995</v>
      </c>
      <c r="M21" s="25"/>
    </row>
    <row r="22" spans="1:14" ht="30.75" x14ac:dyDescent="0.25">
      <c r="A22" s="7"/>
      <c r="B22" s="7"/>
      <c r="C22" s="7"/>
      <c r="D22" s="7"/>
      <c r="E22" s="7" t="s">
        <v>46</v>
      </c>
      <c r="F22" s="8">
        <v>396456</v>
      </c>
      <c r="G22" s="7"/>
      <c r="H22" s="8">
        <v>411920</v>
      </c>
      <c r="I22" s="7"/>
      <c r="J22" s="8">
        <f t="shared" si="2"/>
        <v>-15464</v>
      </c>
      <c r="K22" s="7"/>
      <c r="L22" s="9">
        <f t="shared" si="3"/>
        <v>0.96245999999999998</v>
      </c>
      <c r="M22" s="25"/>
      <c r="N22" s="28" t="s">
        <v>149</v>
      </c>
    </row>
    <row r="23" spans="1:14" ht="30.75" x14ac:dyDescent="0.25">
      <c r="A23" s="7"/>
      <c r="B23" s="7"/>
      <c r="C23" s="7"/>
      <c r="D23" s="7"/>
      <c r="E23" s="7" t="s">
        <v>47</v>
      </c>
      <c r="F23" s="8">
        <v>82568</v>
      </c>
      <c r="G23" s="7"/>
      <c r="H23" s="8">
        <v>74800</v>
      </c>
      <c r="I23" s="7"/>
      <c r="J23" s="8">
        <f t="shared" si="2"/>
        <v>7768</v>
      </c>
      <c r="K23" s="7"/>
      <c r="L23" s="9">
        <f t="shared" si="3"/>
        <v>1.10385</v>
      </c>
      <c r="M23" s="25"/>
      <c r="N23" s="28" t="s">
        <v>150</v>
      </c>
    </row>
    <row r="24" spans="1:14" ht="15.75" x14ac:dyDescent="0.25">
      <c r="A24" s="7"/>
      <c r="B24" s="7"/>
      <c r="C24" s="7"/>
      <c r="D24" s="7"/>
      <c r="E24" s="7" t="s">
        <v>48</v>
      </c>
      <c r="F24" s="8">
        <v>52110</v>
      </c>
      <c r="G24" s="7"/>
      <c r="H24" s="8">
        <v>48000</v>
      </c>
      <c r="I24" s="7"/>
      <c r="J24" s="8">
        <f t="shared" si="2"/>
        <v>4110</v>
      </c>
      <c r="K24" s="7"/>
      <c r="L24" s="9">
        <f t="shared" si="3"/>
        <v>1.0856300000000001</v>
      </c>
      <c r="M24" s="25"/>
      <c r="N24" s="28"/>
    </row>
    <row r="25" spans="1:14" ht="30.75" x14ac:dyDescent="0.25">
      <c r="A25" s="7"/>
      <c r="B25" s="7"/>
      <c r="C25" s="7"/>
      <c r="D25" s="7"/>
      <c r="E25" s="7" t="s">
        <v>49</v>
      </c>
      <c r="F25" s="8">
        <v>232313</v>
      </c>
      <c r="G25" s="7"/>
      <c r="H25" s="8">
        <v>207100</v>
      </c>
      <c r="I25" s="7"/>
      <c r="J25" s="8">
        <f t="shared" si="2"/>
        <v>25213</v>
      </c>
      <c r="K25" s="7"/>
      <c r="L25" s="9">
        <f t="shared" si="3"/>
        <v>1.12174</v>
      </c>
      <c r="M25" s="25"/>
      <c r="N25" s="28" t="s">
        <v>153</v>
      </c>
    </row>
    <row r="26" spans="1:14" ht="15.75" x14ac:dyDescent="0.25">
      <c r="A26" s="7"/>
      <c r="B26" s="7"/>
      <c r="C26" s="7"/>
      <c r="D26" s="7"/>
      <c r="E26" s="7" t="s">
        <v>50</v>
      </c>
      <c r="F26" s="8">
        <v>276</v>
      </c>
      <c r="G26" s="7"/>
      <c r="H26" s="8">
        <v>500</v>
      </c>
      <c r="I26" s="7"/>
      <c r="J26" s="8">
        <f t="shared" si="2"/>
        <v>-224</v>
      </c>
      <c r="K26" s="7"/>
      <c r="L26" s="9">
        <f t="shared" si="3"/>
        <v>0.55200000000000005</v>
      </c>
      <c r="M26" s="25"/>
      <c r="N26" s="28"/>
    </row>
    <row r="27" spans="1:14" ht="15.75" x14ac:dyDescent="0.25">
      <c r="A27" s="7"/>
      <c r="B27" s="7"/>
      <c r="C27" s="7"/>
      <c r="D27" s="7"/>
      <c r="E27" s="7" t="s">
        <v>51</v>
      </c>
      <c r="F27" s="8">
        <v>16701</v>
      </c>
      <c r="G27" s="7"/>
      <c r="H27" s="8">
        <v>18750</v>
      </c>
      <c r="I27" s="7"/>
      <c r="J27" s="8">
        <f t="shared" si="2"/>
        <v>-2049</v>
      </c>
      <c r="K27" s="7"/>
      <c r="L27" s="9">
        <f t="shared" si="3"/>
        <v>0.89071999999999996</v>
      </c>
      <c r="M27" s="25"/>
      <c r="N27" s="28"/>
    </row>
    <row r="28" spans="1:14" ht="15.75" x14ac:dyDescent="0.25">
      <c r="A28" s="7"/>
      <c r="B28" s="7"/>
      <c r="C28" s="7"/>
      <c r="D28" s="7"/>
      <c r="E28" s="7" t="s">
        <v>52</v>
      </c>
      <c r="F28" s="8">
        <v>11870</v>
      </c>
      <c r="G28" s="7"/>
      <c r="H28" s="8">
        <v>8500</v>
      </c>
      <c r="I28" s="7"/>
      <c r="J28" s="8">
        <f t="shared" si="2"/>
        <v>3370</v>
      </c>
      <c r="K28" s="7"/>
      <c r="L28" s="9">
        <f t="shared" si="3"/>
        <v>1.3964700000000001</v>
      </c>
      <c r="M28" s="25"/>
      <c r="N28" s="28"/>
    </row>
    <row r="29" spans="1:14" ht="15.75" x14ac:dyDescent="0.25">
      <c r="A29" s="7"/>
      <c r="B29" s="7"/>
      <c r="C29" s="7"/>
      <c r="D29" s="7"/>
      <c r="E29" s="7" t="s">
        <v>53</v>
      </c>
      <c r="F29" s="8">
        <v>1006</v>
      </c>
      <c r="G29" s="7"/>
      <c r="H29" s="8">
        <v>1320</v>
      </c>
      <c r="I29" s="7"/>
      <c r="J29" s="8">
        <f t="shared" si="2"/>
        <v>-314</v>
      </c>
      <c r="K29" s="7"/>
      <c r="L29" s="9">
        <f t="shared" si="3"/>
        <v>0.76212000000000002</v>
      </c>
      <c r="M29" s="25"/>
      <c r="N29" s="28"/>
    </row>
    <row r="30" spans="1:14" ht="15.75" x14ac:dyDescent="0.25">
      <c r="A30" s="7"/>
      <c r="B30" s="7"/>
      <c r="C30" s="7"/>
      <c r="D30" s="7"/>
      <c r="E30" s="7" t="s">
        <v>133</v>
      </c>
      <c r="F30" s="8">
        <v>1583</v>
      </c>
      <c r="G30" s="7"/>
      <c r="H30" s="8"/>
      <c r="I30" s="7"/>
      <c r="J30" s="8"/>
      <c r="K30" s="7"/>
      <c r="L30" s="9"/>
      <c r="M30" s="25"/>
      <c r="N30" s="28"/>
    </row>
    <row r="31" spans="1:14" ht="15.75" x14ac:dyDescent="0.25">
      <c r="A31" s="7"/>
      <c r="B31" s="7"/>
      <c r="C31" s="7"/>
      <c r="D31" s="7"/>
      <c r="E31" s="7" t="s">
        <v>54</v>
      </c>
      <c r="F31" s="8">
        <v>8616</v>
      </c>
      <c r="G31" s="7"/>
      <c r="H31" s="8">
        <v>9200</v>
      </c>
      <c r="I31" s="7"/>
      <c r="J31" s="8">
        <f>ROUND((F31-H31),5)</f>
        <v>-584</v>
      </c>
      <c r="K31" s="7"/>
      <c r="L31" s="9">
        <f>ROUND(IF(H31=0, IF(F31=0, 0, 1), F31/H31),5)</f>
        <v>0.93652000000000002</v>
      </c>
      <c r="M31" s="25"/>
      <c r="N31" s="33"/>
    </row>
    <row r="32" spans="1:14" ht="15.75" x14ac:dyDescent="0.25">
      <c r="A32" s="7"/>
      <c r="B32" s="7"/>
      <c r="C32" s="7"/>
      <c r="D32" s="7"/>
      <c r="E32" s="7" t="s">
        <v>55</v>
      </c>
      <c r="F32" s="8">
        <v>722</v>
      </c>
      <c r="G32" s="7"/>
      <c r="H32" s="8">
        <v>300</v>
      </c>
      <c r="I32" s="7"/>
      <c r="J32" s="8">
        <f>ROUND((F32-H32),5)</f>
        <v>422</v>
      </c>
      <c r="K32" s="7"/>
      <c r="L32" s="9">
        <f>ROUND(IF(H32=0, IF(F32=0, 0, 1), F32/H32),5)</f>
        <v>2.4066700000000001</v>
      </c>
      <c r="M32" s="25"/>
      <c r="N32" s="28"/>
    </row>
    <row r="33" spans="1:14" ht="16.5" thickBot="1" x14ac:dyDescent="0.3">
      <c r="A33" s="7"/>
      <c r="B33" s="7"/>
      <c r="C33" s="7"/>
      <c r="D33" s="7"/>
      <c r="E33" s="7" t="s">
        <v>56</v>
      </c>
      <c r="F33" s="11">
        <v>376</v>
      </c>
      <c r="G33" s="7"/>
      <c r="H33" s="11">
        <v>1600</v>
      </c>
      <c r="I33" s="7"/>
      <c r="J33" s="11">
        <f>ROUND((F33-H33),5)</f>
        <v>-1224</v>
      </c>
      <c r="K33" s="7"/>
      <c r="L33" s="13">
        <f>ROUND(IF(H33=0, IF(F33=0, 0, 1), F33/H33),5)</f>
        <v>0.23499999999999999</v>
      </c>
      <c r="M33" s="25"/>
      <c r="N33" s="28"/>
    </row>
    <row r="34" spans="1:14" ht="16.5" thickBot="1" x14ac:dyDescent="0.3">
      <c r="A34" s="7"/>
      <c r="B34" s="7"/>
      <c r="C34" s="7"/>
      <c r="D34" s="7" t="s">
        <v>57</v>
      </c>
      <c r="E34" s="7"/>
      <c r="F34" s="12">
        <f>ROUND(SUM(F14:F33),5)</f>
        <v>895718</v>
      </c>
      <c r="G34" s="7"/>
      <c r="H34" s="12">
        <f>ROUND(SUM(H14:H33),5)</f>
        <v>898250</v>
      </c>
      <c r="I34" s="7"/>
      <c r="J34" s="12">
        <f>ROUND((F34-H34),5)</f>
        <v>-2532</v>
      </c>
      <c r="K34" s="7"/>
      <c r="L34" s="14">
        <f>ROUND(IF(H34=0, IF(F34=0, 0, 1), F34/H34),5)</f>
        <v>0.99717999999999996</v>
      </c>
      <c r="M34" s="25"/>
      <c r="N34" s="28"/>
    </row>
    <row r="35" spans="1:14" ht="30" customHeight="1" x14ac:dyDescent="0.25">
      <c r="A35" s="7"/>
      <c r="B35" s="7" t="s">
        <v>58</v>
      </c>
      <c r="C35" s="7"/>
      <c r="D35" s="7"/>
      <c r="E35" s="7"/>
      <c r="F35" s="8">
        <f>ROUND(F6+F13-F34,5)</f>
        <v>-41951</v>
      </c>
      <c r="G35" s="7"/>
      <c r="H35" s="8">
        <f>ROUND(H6+H13-H34,5)</f>
        <v>-73070</v>
      </c>
      <c r="I35" s="7"/>
      <c r="J35" s="8">
        <f>ROUND((F35-H35),5)</f>
        <v>31119</v>
      </c>
      <c r="K35" s="7"/>
      <c r="L35" s="9">
        <f>ROUND(IF(H35=0, IF(F35=0, 0, 1), F35/H35),5)</f>
        <v>0.57411999999999996</v>
      </c>
      <c r="M35" s="25"/>
      <c r="N35" s="28"/>
    </row>
    <row r="36" spans="1:14" ht="30" customHeight="1" x14ac:dyDescent="0.25">
      <c r="A36" s="7"/>
      <c r="B36" s="7" t="s">
        <v>59</v>
      </c>
      <c r="C36" s="7"/>
      <c r="D36" s="7"/>
      <c r="E36" s="7"/>
      <c r="F36" s="8"/>
      <c r="G36" s="7"/>
      <c r="H36" s="8"/>
      <c r="I36" s="7"/>
      <c r="J36" s="8"/>
      <c r="K36" s="7"/>
      <c r="L36" s="9"/>
      <c r="M36" s="25"/>
    </row>
    <row r="37" spans="1:14" ht="15.75" x14ac:dyDescent="0.25">
      <c r="A37" s="7"/>
      <c r="B37" s="7"/>
      <c r="C37" s="7" t="s">
        <v>60</v>
      </c>
      <c r="D37" s="7"/>
      <c r="E37" s="7"/>
      <c r="F37" s="8"/>
      <c r="G37" s="7"/>
      <c r="H37" s="8"/>
      <c r="I37" s="7"/>
      <c r="J37" s="8"/>
      <c r="K37" s="7"/>
      <c r="L37" s="9"/>
      <c r="M37" s="25"/>
      <c r="N37" s="28"/>
    </row>
    <row r="38" spans="1:14" ht="15.75" x14ac:dyDescent="0.25">
      <c r="A38" s="7"/>
      <c r="B38" s="7"/>
      <c r="C38" s="7"/>
      <c r="D38" s="7" t="s">
        <v>100</v>
      </c>
      <c r="E38" s="7"/>
      <c r="F38" s="8">
        <v>1</v>
      </c>
      <c r="G38" s="7"/>
      <c r="H38" s="8"/>
      <c r="I38" s="7"/>
      <c r="J38" s="8"/>
      <c r="K38" s="7"/>
      <c r="L38" s="9"/>
      <c r="M38" s="25"/>
      <c r="N38" s="28"/>
    </row>
    <row r="39" spans="1:14" ht="15.75" x14ac:dyDescent="0.25">
      <c r="A39" s="7"/>
      <c r="B39" s="7"/>
      <c r="C39" s="7"/>
      <c r="D39" s="7" t="s">
        <v>61</v>
      </c>
      <c r="E39" s="7"/>
      <c r="F39" s="8">
        <v>0</v>
      </c>
      <c r="G39" s="7"/>
      <c r="H39" s="8">
        <v>0</v>
      </c>
      <c r="I39" s="7"/>
      <c r="J39" s="8">
        <f t="shared" ref="J39:J44" si="4">ROUND((F39-H39),5)</f>
        <v>0</v>
      </c>
      <c r="K39" s="7"/>
      <c r="L39" s="9">
        <f t="shared" ref="L39:L44" si="5">ROUND(IF(H39=0, IF(F39=0, 0, 1), F39/H39),5)</f>
        <v>0</v>
      </c>
      <c r="M39" s="25"/>
    </row>
    <row r="40" spans="1:14" ht="15.75" x14ac:dyDescent="0.25">
      <c r="A40" s="7"/>
      <c r="B40" s="7"/>
      <c r="C40" s="7"/>
      <c r="D40" s="7" t="s">
        <v>62</v>
      </c>
      <c r="E40" s="7"/>
      <c r="F40" s="8">
        <v>53751</v>
      </c>
      <c r="G40" s="7"/>
      <c r="H40" s="8">
        <v>49500</v>
      </c>
      <c r="I40" s="7"/>
      <c r="J40" s="8">
        <f t="shared" si="4"/>
        <v>4251</v>
      </c>
      <c r="K40" s="7"/>
      <c r="L40" s="9">
        <f t="shared" si="5"/>
        <v>1.08588</v>
      </c>
      <c r="M40" s="25"/>
      <c r="N40" s="28"/>
    </row>
    <row r="41" spans="1:14" ht="16.5" thickBot="1" x14ac:dyDescent="0.3">
      <c r="A41" s="7"/>
      <c r="B41" s="7"/>
      <c r="C41" s="7"/>
      <c r="D41" s="7" t="s">
        <v>63</v>
      </c>
      <c r="E41" s="7"/>
      <c r="F41" s="11">
        <v>15448</v>
      </c>
      <c r="G41" s="7"/>
      <c r="H41" s="11">
        <v>8600</v>
      </c>
      <c r="I41" s="7"/>
      <c r="J41" s="11">
        <f t="shared" si="4"/>
        <v>6848</v>
      </c>
      <c r="K41" s="7"/>
      <c r="L41" s="13">
        <f t="shared" si="5"/>
        <v>1.7962800000000001</v>
      </c>
      <c r="M41" s="25"/>
      <c r="N41" s="28"/>
    </row>
    <row r="42" spans="1:14" ht="16.5" thickBot="1" x14ac:dyDescent="0.3">
      <c r="A42" s="7"/>
      <c r="B42" s="7"/>
      <c r="C42" s="7" t="s">
        <v>64</v>
      </c>
      <c r="D42" s="7"/>
      <c r="E42" s="7"/>
      <c r="F42" s="15">
        <f>ROUND(SUM(F37:F41),5)</f>
        <v>69200</v>
      </c>
      <c r="G42" s="7"/>
      <c r="H42" s="15">
        <f>ROUND(SUM(H37:H41),5)</f>
        <v>58100</v>
      </c>
      <c r="I42" s="7"/>
      <c r="J42" s="15">
        <f t="shared" si="4"/>
        <v>11100</v>
      </c>
      <c r="K42" s="7"/>
      <c r="L42" s="16">
        <f t="shared" si="5"/>
        <v>1.1910499999999999</v>
      </c>
      <c r="M42" s="25"/>
      <c r="N42" s="28"/>
    </row>
    <row r="43" spans="1:14" ht="30" customHeight="1" thickBot="1" x14ac:dyDescent="0.3">
      <c r="A43" s="7"/>
      <c r="B43" s="7" t="s">
        <v>65</v>
      </c>
      <c r="C43" s="7"/>
      <c r="D43" s="7"/>
      <c r="E43" s="7"/>
      <c r="F43" s="15">
        <f>ROUND(F36+F42,5)</f>
        <v>69200</v>
      </c>
      <c r="G43" s="7"/>
      <c r="H43" s="15">
        <f>ROUND(H36+H42,5)</f>
        <v>58100</v>
      </c>
      <c r="I43" s="7"/>
      <c r="J43" s="15">
        <f t="shared" si="4"/>
        <v>11100</v>
      </c>
      <c r="K43" s="7"/>
      <c r="L43" s="16">
        <f t="shared" si="5"/>
        <v>1.1910499999999999</v>
      </c>
      <c r="M43" s="25"/>
      <c r="N43" s="28"/>
    </row>
    <row r="44" spans="1:14" s="19" customFormat="1" ht="30" customHeight="1" thickBot="1" x14ac:dyDescent="0.3">
      <c r="A44" s="7" t="s">
        <v>26</v>
      </c>
      <c r="B44" s="7"/>
      <c r="C44" s="7"/>
      <c r="D44" s="7"/>
      <c r="E44" s="7"/>
      <c r="F44" s="17">
        <f>ROUND(F35+F43,5)</f>
        <v>27249</v>
      </c>
      <c r="G44" s="3"/>
      <c r="H44" s="17">
        <f>ROUND(H35+H43,5)</f>
        <v>-14970</v>
      </c>
      <c r="I44" s="3"/>
      <c r="J44" s="17">
        <f t="shared" si="4"/>
        <v>42219</v>
      </c>
      <c r="K44" s="3"/>
      <c r="L44" s="18">
        <f t="shared" si="5"/>
        <v>-1.8202400000000001</v>
      </c>
      <c r="M44" s="35"/>
      <c r="N44" s="28"/>
    </row>
    <row r="45" spans="1:14" ht="16.5" thickTop="1" x14ac:dyDescent="0.25">
      <c r="A45" s="30"/>
      <c r="B45" s="30"/>
      <c r="C45" s="30"/>
      <c r="D45" s="30"/>
      <c r="E45" s="30"/>
      <c r="F45" s="31"/>
      <c r="G45" s="31"/>
      <c r="H45" s="31"/>
      <c r="I45" s="31"/>
      <c r="J45" s="31"/>
      <c r="K45" s="31"/>
      <c r="L45" s="31"/>
      <c r="M45" s="25"/>
      <c r="N45" s="28"/>
    </row>
    <row r="46" spans="1:14" x14ac:dyDescent="0.25">
      <c r="N46" s="33"/>
    </row>
    <row r="47" spans="1:14" ht="15.75" x14ac:dyDescent="0.25">
      <c r="N47" s="28"/>
    </row>
    <row r="48" spans="1:14" ht="15.75" x14ac:dyDescent="0.25">
      <c r="N48" s="28"/>
    </row>
    <row r="49" spans="14:14" ht="15.75" x14ac:dyDescent="0.25">
      <c r="N49" s="28"/>
    </row>
    <row r="50" spans="14:14" ht="15.75" x14ac:dyDescent="0.25">
      <c r="N50" s="28"/>
    </row>
    <row r="52" spans="14:14" ht="15.75" x14ac:dyDescent="0.25">
      <c r="N52" s="28"/>
    </row>
    <row r="53" spans="14:14" ht="15.75" x14ac:dyDescent="0.25">
      <c r="N53" s="28"/>
    </row>
    <row r="55" spans="14:14" ht="15.75" x14ac:dyDescent="0.25">
      <c r="N55" s="28"/>
    </row>
    <row r="56" spans="14:14" ht="15.75" x14ac:dyDescent="0.25">
      <c r="N56" s="28"/>
    </row>
    <row r="57" spans="14:14" ht="15.75" x14ac:dyDescent="0.25">
      <c r="N57" s="28"/>
    </row>
    <row r="58" spans="14:14" ht="15.75" x14ac:dyDescent="0.25">
      <c r="N58" s="28"/>
    </row>
    <row r="59" spans="14:14" ht="15.75" x14ac:dyDescent="0.25">
      <c r="N59" s="28"/>
    </row>
    <row r="60" spans="14:14" ht="15.75" x14ac:dyDescent="0.25">
      <c r="N60" s="28"/>
    </row>
    <row r="61" spans="14:14" ht="15.75" x14ac:dyDescent="0.25">
      <c r="N61" s="28"/>
    </row>
    <row r="62" spans="14:14" ht="15.75" x14ac:dyDescent="0.25">
      <c r="N62" s="28"/>
    </row>
    <row r="63" spans="14:14" ht="15.75" x14ac:dyDescent="0.25">
      <c r="N63" s="28"/>
    </row>
    <row r="64" spans="14:14" x14ac:dyDescent="0.25">
      <c r="N64" s="33"/>
    </row>
    <row r="65" spans="14:14" ht="15.75" x14ac:dyDescent="0.25">
      <c r="N65" s="28"/>
    </row>
    <row r="66" spans="14:14" ht="15.75" x14ac:dyDescent="0.25">
      <c r="N66" s="28"/>
    </row>
    <row r="68" spans="14:14" ht="15.75" x14ac:dyDescent="0.25">
      <c r="N68" s="28"/>
    </row>
    <row r="71" spans="14:14" ht="15.75" x14ac:dyDescent="0.25">
      <c r="N71" s="28"/>
    </row>
    <row r="72" spans="14:14" ht="15.75" x14ac:dyDescent="0.25">
      <c r="N72" s="28"/>
    </row>
    <row r="73" spans="14:14" ht="15.75" x14ac:dyDescent="0.25">
      <c r="N73" s="28"/>
    </row>
    <row r="74" spans="14:14" ht="15.75" x14ac:dyDescent="0.25">
      <c r="N74" s="28"/>
    </row>
    <row r="75" spans="14:14" ht="15.75" x14ac:dyDescent="0.25">
      <c r="N75" s="28"/>
    </row>
    <row r="76" spans="14:14" ht="15.75" x14ac:dyDescent="0.25">
      <c r="N76" s="28"/>
    </row>
    <row r="77" spans="14:14" ht="15.75" x14ac:dyDescent="0.25">
      <c r="N77" s="28"/>
    </row>
    <row r="78" spans="14:14" ht="15.75" x14ac:dyDescent="0.25">
      <c r="N78" s="28"/>
    </row>
    <row r="79" spans="14:14" ht="15.75" x14ac:dyDescent="0.25">
      <c r="N79" s="28"/>
    </row>
    <row r="81" spans="14:14" ht="15.75" x14ac:dyDescent="0.25">
      <c r="N81" s="28"/>
    </row>
    <row r="82" spans="14:14" ht="15.75" x14ac:dyDescent="0.25">
      <c r="N82" s="28"/>
    </row>
    <row r="84" spans="14:14" ht="15.75" x14ac:dyDescent="0.25">
      <c r="N84" s="28"/>
    </row>
    <row r="85" spans="14:14" ht="15.75" x14ac:dyDescent="0.25">
      <c r="N85" s="28"/>
    </row>
    <row r="86" spans="14:14" ht="15.75" x14ac:dyDescent="0.25">
      <c r="N86" s="28"/>
    </row>
    <row r="87" spans="14:14" ht="15.75" x14ac:dyDescent="0.25">
      <c r="N87" s="28"/>
    </row>
    <row r="88" spans="14:14" ht="15.75" x14ac:dyDescent="0.25">
      <c r="N88" s="28"/>
    </row>
    <row r="89" spans="14:14" ht="15.75" x14ac:dyDescent="0.25">
      <c r="N89" s="28"/>
    </row>
    <row r="90" spans="14:14" ht="15.75" x14ac:dyDescent="0.25">
      <c r="N90" s="28"/>
    </row>
    <row r="91" spans="14:14" ht="15.75" x14ac:dyDescent="0.25">
      <c r="N91" s="28"/>
    </row>
    <row r="92" spans="14:14" ht="15.75" x14ac:dyDescent="0.25">
      <c r="N92" s="28"/>
    </row>
    <row r="93" spans="14:14" ht="15.75" x14ac:dyDescent="0.25">
      <c r="N93" s="28"/>
    </row>
    <row r="94" spans="14:14" ht="15.75" x14ac:dyDescent="0.25">
      <c r="N94" s="28"/>
    </row>
    <row r="95" spans="14:14" ht="15.75" x14ac:dyDescent="0.25">
      <c r="N95" s="28"/>
    </row>
    <row r="96" spans="14:14" ht="15.75" x14ac:dyDescent="0.25">
      <c r="N96" s="28"/>
    </row>
    <row r="97" spans="14:14" ht="15.75" x14ac:dyDescent="0.25">
      <c r="N97" s="28"/>
    </row>
    <row r="98" spans="14:14" ht="15.75" x14ac:dyDescent="0.25">
      <c r="N98" s="28"/>
    </row>
    <row r="99" spans="14:14" ht="15.75" x14ac:dyDescent="0.25">
      <c r="N99" s="28"/>
    </row>
    <row r="100" spans="14:14" ht="15.75" x14ac:dyDescent="0.25">
      <c r="N100" s="28"/>
    </row>
    <row r="101" spans="14:14" ht="15.75" x14ac:dyDescent="0.25">
      <c r="N101" s="28"/>
    </row>
    <row r="102" spans="14:14" ht="15.75" x14ac:dyDescent="0.25">
      <c r="N102" s="28"/>
    </row>
    <row r="103" spans="14:14" ht="15.75" x14ac:dyDescent="0.25">
      <c r="N103" s="28"/>
    </row>
    <row r="104" spans="14:14" ht="15.75" x14ac:dyDescent="0.25">
      <c r="N104" s="28"/>
    </row>
    <row r="105" spans="14:14" ht="15.75" x14ac:dyDescent="0.25">
      <c r="N105" s="28"/>
    </row>
    <row r="106" spans="14:14" ht="15.75" x14ac:dyDescent="0.25">
      <c r="N106" s="28"/>
    </row>
    <row r="107" spans="14:14" ht="15.75" x14ac:dyDescent="0.25">
      <c r="N107" s="28"/>
    </row>
    <row r="108" spans="14:14" ht="15.75" x14ac:dyDescent="0.25">
      <c r="N108" s="28"/>
    </row>
    <row r="109" spans="14:14" ht="15.75" x14ac:dyDescent="0.25">
      <c r="N109" s="28"/>
    </row>
    <row r="110" spans="14:14" ht="15.75" x14ac:dyDescent="0.25">
      <c r="N110" s="28"/>
    </row>
    <row r="111" spans="14:14" ht="15.75" x14ac:dyDescent="0.25">
      <c r="N111" s="28"/>
    </row>
    <row r="112" spans="14:14" ht="15.75" x14ac:dyDescent="0.25">
      <c r="N112" s="28"/>
    </row>
    <row r="113" spans="14:14" ht="15.75" x14ac:dyDescent="0.25">
      <c r="N113" s="28"/>
    </row>
    <row r="114" spans="14:14" ht="15.75" x14ac:dyDescent="0.25">
      <c r="N114" s="28"/>
    </row>
    <row r="115" spans="14:14" ht="15.75" x14ac:dyDescent="0.25">
      <c r="N115" s="28"/>
    </row>
    <row r="116" spans="14:14" ht="15.75" x14ac:dyDescent="0.25">
      <c r="N116" s="28"/>
    </row>
    <row r="117" spans="14:14" ht="15.75" x14ac:dyDescent="0.25">
      <c r="N117" s="28"/>
    </row>
    <row r="118" spans="14:14" ht="15.75" x14ac:dyDescent="0.25">
      <c r="N118" s="28"/>
    </row>
    <row r="119" spans="14:14" ht="15.75" x14ac:dyDescent="0.25">
      <c r="N119" s="28"/>
    </row>
    <row r="120" spans="14:14" ht="15.75" x14ac:dyDescent="0.25">
      <c r="N120" s="28"/>
    </row>
    <row r="121" spans="14:14" ht="15.75" x14ac:dyDescent="0.25">
      <c r="N121" s="29"/>
    </row>
    <row r="122" spans="14:14" ht="15.75" x14ac:dyDescent="0.25">
      <c r="N122" s="28"/>
    </row>
    <row r="123" spans="14:14" ht="15.75" x14ac:dyDescent="0.25">
      <c r="N123" s="28"/>
    </row>
    <row r="124" spans="14:14" ht="15.75" x14ac:dyDescent="0.25">
      <c r="N124" s="28"/>
    </row>
    <row r="125" spans="14:14" ht="15.75" x14ac:dyDescent="0.25">
      <c r="N125" s="28"/>
    </row>
    <row r="126" spans="14:14" ht="15.75" x14ac:dyDescent="0.25">
      <c r="N126" s="28"/>
    </row>
    <row r="127" spans="14:14" ht="15.75" x14ac:dyDescent="0.25">
      <c r="N127" s="28"/>
    </row>
    <row r="128" spans="14:14" ht="15.75" x14ac:dyDescent="0.25">
      <c r="N128" s="28"/>
    </row>
    <row r="129" spans="14:14" ht="15.75" x14ac:dyDescent="0.25">
      <c r="N129" s="28"/>
    </row>
    <row r="130" spans="14:14" ht="15.75" x14ac:dyDescent="0.25">
      <c r="N130" s="29"/>
    </row>
    <row r="131" spans="14:14" ht="15.75" x14ac:dyDescent="0.25">
      <c r="N131" s="28"/>
    </row>
    <row r="132" spans="14:14" ht="15.75" x14ac:dyDescent="0.25">
      <c r="N132" s="25"/>
    </row>
    <row r="133" spans="14:14" ht="15.75" x14ac:dyDescent="0.25">
      <c r="N133" s="25"/>
    </row>
    <row r="134" spans="14:14" ht="15.75" x14ac:dyDescent="0.25">
      <c r="N134" s="35"/>
    </row>
  </sheetData>
  <mergeCells count="3">
    <mergeCell ref="A1:N1"/>
    <mergeCell ref="A2:N2"/>
    <mergeCell ref="A3:N3"/>
  </mergeCells>
  <pageMargins left="0.7" right="0.7" top="0.75" bottom="0.75" header="0.1" footer="0.3"/>
  <pageSetup scale="61" fitToHeight="0" orientation="portrait" verticalDpi="0" r:id="rId1"/>
  <headerFooter>
    <oddFooter>&amp;L&amp;D&amp;R&amp;"Arial,Bold"&amp;8 Page &amp;P of &amp;N</oddFooter>
  </headerFooter>
  <drawing r:id="rId2"/>
  <legacyDrawing r:id="rId3"/>
  <controls>
    <mc:AlternateContent xmlns:mc="http://schemas.openxmlformats.org/markup-compatibility/2006">
      <mc:Choice Requires="x14">
        <control shapeId="34817" r:id="rId4" name="FILTER">
          <controlPr defaultSize="0" autoLine="0" r:id="rId5">
            <anchor moveWithCells="1">
              <from>
                <xdr:col>0</xdr:col>
                <xdr:colOff>0</xdr:colOff>
                <xdr:row>0</xdr:row>
                <xdr:rowOff>0</xdr:rowOff>
              </from>
              <to>
                <xdr:col>4</xdr:col>
                <xdr:colOff>114300</xdr:colOff>
                <xdr:row>1</xdr:row>
                <xdr:rowOff>28575</xdr:rowOff>
              </to>
            </anchor>
          </controlPr>
        </control>
      </mc:Choice>
      <mc:Fallback>
        <control shapeId="34817" r:id="rId4" name="FILTER"/>
      </mc:Fallback>
    </mc:AlternateContent>
    <mc:AlternateContent xmlns:mc="http://schemas.openxmlformats.org/markup-compatibility/2006">
      <mc:Choice Requires="x14">
        <control shapeId="34818" r:id="rId6" name="HEADER">
          <controlPr defaultSize="0" autoLine="0" r:id="rId7">
            <anchor moveWithCells="1">
              <from>
                <xdr:col>0</xdr:col>
                <xdr:colOff>0</xdr:colOff>
                <xdr:row>0</xdr:row>
                <xdr:rowOff>0</xdr:rowOff>
              </from>
              <to>
                <xdr:col>4</xdr:col>
                <xdr:colOff>114300</xdr:colOff>
                <xdr:row>1</xdr:row>
                <xdr:rowOff>28575</xdr:rowOff>
              </to>
            </anchor>
          </controlPr>
        </control>
      </mc:Choice>
      <mc:Fallback>
        <control shapeId="34818" r:id="rId6" name="HEADER"/>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M15"/>
  <sheetViews>
    <sheetView tabSelected="1" workbookViewId="0">
      <pane xSplit="4" ySplit="1" topLeftCell="E2" activePane="bottomRight" state="frozenSplit"/>
      <selection pane="topRight" activeCell="H1" sqref="H1"/>
      <selection pane="bottomLeft" activeCell="A6" sqref="A6"/>
      <selection pane="bottomRight" activeCell="G5" sqref="G5"/>
    </sheetView>
  </sheetViews>
  <sheetFormatPr defaultRowHeight="15" x14ac:dyDescent="0.25"/>
  <cols>
    <col min="1" max="3" width="3" style="1" customWidth="1"/>
    <col min="4" max="4" width="29.7109375" style="1" customWidth="1"/>
    <col min="5" max="5" width="14.28515625" style="2" bestFit="1" customWidth="1"/>
    <col min="6" max="6" width="2.28515625" style="2" customWidth="1"/>
    <col min="7" max="7" width="14.28515625" style="2" bestFit="1" customWidth="1"/>
    <col min="8" max="8" width="2.28515625" style="2" customWidth="1"/>
    <col min="9" max="9" width="12.85546875" style="2" bestFit="1" customWidth="1"/>
    <col min="10" max="10" width="2.28515625" style="2" customWidth="1"/>
    <col min="11" max="11" width="10.42578125" style="2" bestFit="1" customWidth="1"/>
    <col min="12" max="12" width="2.140625" customWidth="1"/>
    <col min="13" max="13" width="35.7109375" customWidth="1"/>
  </cols>
  <sheetData>
    <row r="1" spans="1:13" s="20" customFormat="1" ht="17.25" thickTop="1" thickBot="1" x14ac:dyDescent="0.3">
      <c r="A1" s="44"/>
      <c r="B1" s="44"/>
      <c r="C1" s="44"/>
      <c r="D1" s="44"/>
      <c r="E1" s="5" t="s">
        <v>131</v>
      </c>
      <c r="F1" s="26"/>
      <c r="G1" s="5" t="s">
        <v>132</v>
      </c>
      <c r="H1" s="26"/>
      <c r="I1" s="5" t="s">
        <v>101</v>
      </c>
      <c r="J1" s="26"/>
      <c r="K1" s="5" t="s">
        <v>102</v>
      </c>
      <c r="M1" s="27" t="s">
        <v>66</v>
      </c>
    </row>
    <row r="2" spans="1:13" ht="16.5" thickTop="1" x14ac:dyDescent="0.25">
      <c r="A2" s="7"/>
      <c r="B2" s="7"/>
      <c r="C2" s="7"/>
      <c r="D2" s="7"/>
      <c r="E2" s="6"/>
      <c r="F2" s="7"/>
      <c r="G2" s="6"/>
      <c r="H2" s="7"/>
      <c r="I2" s="6"/>
      <c r="J2" s="7"/>
      <c r="K2" s="21"/>
    </row>
    <row r="3" spans="1:13" ht="15.75" x14ac:dyDescent="0.25">
      <c r="A3" s="7" t="s">
        <v>38</v>
      </c>
      <c r="B3" s="7"/>
      <c r="C3" s="7"/>
      <c r="D3" s="7"/>
      <c r="E3" s="6"/>
      <c r="F3" s="7"/>
      <c r="G3" s="6"/>
      <c r="H3" s="7"/>
      <c r="I3" s="6"/>
      <c r="J3" s="7"/>
      <c r="K3" s="21"/>
    </row>
    <row r="4" spans="1:13" ht="15.75" x14ac:dyDescent="0.25">
      <c r="A4" s="7"/>
      <c r="B4" s="7" t="s">
        <v>49</v>
      </c>
      <c r="C4" s="7"/>
      <c r="D4" s="7"/>
      <c r="E4" s="6"/>
      <c r="F4" s="7"/>
      <c r="G4" s="6"/>
      <c r="H4" s="7"/>
      <c r="I4" s="6"/>
      <c r="J4" s="7"/>
      <c r="K4" s="21"/>
      <c r="M4" s="28"/>
    </row>
    <row r="5" spans="1:13" ht="15.75" x14ac:dyDescent="0.25">
      <c r="A5" s="7"/>
      <c r="B5" s="7"/>
      <c r="C5" s="7" t="s">
        <v>156</v>
      </c>
      <c r="D5" s="7"/>
      <c r="E5" s="6">
        <v>31881.25</v>
      </c>
      <c r="F5" s="7"/>
      <c r="G5" s="6">
        <v>25225</v>
      </c>
      <c r="H5" s="7"/>
      <c r="I5" s="6">
        <f>ROUND((E5-G5),5)</f>
        <v>6656.25</v>
      </c>
      <c r="J5" s="7"/>
      <c r="K5" s="21">
        <f>ROUND(IF(E5=0, IF(G5=0, 0, SIGN(-G5)), IF(G5=0, SIGN(E5), (E5-G5)/ABS(G5))),5)</f>
        <v>0.26388</v>
      </c>
      <c r="M5" s="28" t="s">
        <v>166</v>
      </c>
    </row>
    <row r="6" spans="1:13" ht="30.75" x14ac:dyDescent="0.25">
      <c r="A6" s="7"/>
      <c r="B6" s="7"/>
      <c r="C6" s="7" t="s">
        <v>157</v>
      </c>
      <c r="D6" s="7"/>
      <c r="E6" s="6">
        <v>19145.66</v>
      </c>
      <c r="F6" s="7"/>
      <c r="G6" s="6">
        <v>9691.0300000000007</v>
      </c>
      <c r="H6" s="7"/>
      <c r="I6" s="6">
        <f>ROUND((E6-G6),5)</f>
        <v>9454.6299999999992</v>
      </c>
      <c r="J6" s="7"/>
      <c r="K6" s="21">
        <f>ROUND(IF(E6=0, IF(G6=0, 0, SIGN(-G6)), IF(G6=0, SIGN(E6), (E6-G6)/ABS(G6))),5)</f>
        <v>0.97560999999999998</v>
      </c>
      <c r="M6" s="28" t="s">
        <v>167</v>
      </c>
    </row>
    <row r="7" spans="1:13" ht="15.75" x14ac:dyDescent="0.25">
      <c r="A7" s="7"/>
      <c r="B7" s="7"/>
      <c r="C7" s="7" t="s">
        <v>158</v>
      </c>
      <c r="D7" s="7"/>
      <c r="E7" s="6"/>
      <c r="F7" s="7"/>
      <c r="G7" s="6"/>
      <c r="H7" s="7"/>
      <c r="I7" s="6"/>
      <c r="J7" s="7"/>
      <c r="K7" s="21"/>
      <c r="M7" s="28"/>
    </row>
    <row r="8" spans="1:13" ht="15.75" x14ac:dyDescent="0.25">
      <c r="A8" s="7"/>
      <c r="B8" s="7"/>
      <c r="C8" s="7"/>
      <c r="D8" s="7" t="s">
        <v>159</v>
      </c>
      <c r="E8" s="6">
        <v>0</v>
      </c>
      <c r="F8" s="7"/>
      <c r="G8" s="6">
        <v>4558.75</v>
      </c>
      <c r="H8" s="7"/>
      <c r="I8" s="6">
        <f>ROUND((E8-G8),5)</f>
        <v>-4558.75</v>
      </c>
      <c r="J8" s="7"/>
      <c r="K8" s="21">
        <f>ROUND(IF(E8=0, IF(G8=0, 0, SIGN(-G8)), IF(G8=0, SIGN(E8), (E8-G8)/ABS(G8))),5)</f>
        <v>-1</v>
      </c>
    </row>
    <row r="9" spans="1:13" ht="16.5" thickBot="1" x14ac:dyDescent="0.3">
      <c r="A9" s="7"/>
      <c r="B9" s="7"/>
      <c r="C9" s="7"/>
      <c r="D9" s="7" t="s">
        <v>160</v>
      </c>
      <c r="E9" s="38">
        <v>126552.54</v>
      </c>
      <c r="F9" s="7"/>
      <c r="G9" s="38">
        <v>164861.18</v>
      </c>
      <c r="H9" s="7"/>
      <c r="I9" s="38">
        <f>ROUND((E9-G9),5)</f>
        <v>-38308.639999999999</v>
      </c>
      <c r="J9" s="7"/>
      <c r="K9" s="39">
        <f>ROUND(IF(E9=0, IF(G9=0, 0, SIGN(-G9)), IF(G9=0, SIGN(E9), (E9-G9)/ABS(G9))),5)</f>
        <v>-0.23236999999999999</v>
      </c>
      <c r="M9" s="28" t="s">
        <v>168</v>
      </c>
    </row>
    <row r="10" spans="1:13" ht="15.75" x14ac:dyDescent="0.25">
      <c r="A10" s="7"/>
      <c r="B10" s="7"/>
      <c r="C10" s="7" t="s">
        <v>161</v>
      </c>
      <c r="D10" s="7"/>
      <c r="E10" s="6">
        <f>ROUND(SUM(E7:E9),5)</f>
        <v>126552.54</v>
      </c>
      <c r="F10" s="7"/>
      <c r="G10" s="6">
        <f>ROUND(SUM(G7:G9),5)</f>
        <v>169419.93</v>
      </c>
      <c r="H10" s="7"/>
      <c r="I10" s="6">
        <f>ROUND((E10-G10),5)</f>
        <v>-42867.39</v>
      </c>
      <c r="J10" s="7"/>
      <c r="K10" s="21">
        <f>ROUND(IF(E10=0, IF(G10=0, 0, SIGN(-G10)), IF(G10=0, SIGN(E10), (E10-G10)/ABS(G10))),5)</f>
        <v>-0.25302000000000002</v>
      </c>
    </row>
    <row r="11" spans="1:13" ht="30" customHeight="1" x14ac:dyDescent="0.25">
      <c r="A11" s="7"/>
      <c r="B11" s="7"/>
      <c r="C11" s="7" t="s">
        <v>162</v>
      </c>
      <c r="D11" s="7"/>
      <c r="E11" s="6">
        <v>35009.699999999997</v>
      </c>
      <c r="F11" s="7"/>
      <c r="G11" s="6">
        <v>56195.66</v>
      </c>
      <c r="H11" s="7"/>
      <c r="I11" s="6">
        <f>ROUND((E11-G11),5)</f>
        <v>-21185.96</v>
      </c>
      <c r="J11" s="7"/>
      <c r="K11" s="21">
        <f>ROUND(IF(E11=0, IF(G11=0, 0, SIGN(-G11)), IF(G11=0, SIGN(E11), (E11-G11)/ABS(G11))),5)</f>
        <v>-0.377</v>
      </c>
      <c r="M11" s="28" t="s">
        <v>169</v>
      </c>
    </row>
    <row r="12" spans="1:13" ht="15.75" x14ac:dyDescent="0.25">
      <c r="A12" s="7"/>
      <c r="B12" s="7"/>
      <c r="C12" s="7" t="s">
        <v>163</v>
      </c>
      <c r="D12" s="7"/>
      <c r="E12" s="6">
        <v>1601.22</v>
      </c>
      <c r="F12" s="7"/>
      <c r="G12" s="6">
        <v>1355.98</v>
      </c>
      <c r="H12" s="7"/>
      <c r="I12" s="6">
        <f>ROUND((E12-G12),5)</f>
        <v>245.24</v>
      </c>
      <c r="J12" s="7"/>
      <c r="K12" s="21">
        <f>ROUND(IF(E12=0, IF(G12=0, 0, SIGN(-G12)), IF(G12=0, SIGN(E12), (E12-G12)/ABS(G12))),5)</f>
        <v>0.18085999999999999</v>
      </c>
      <c r="M12" s="28"/>
    </row>
    <row r="13" spans="1:13" ht="31.5" thickBot="1" x14ac:dyDescent="0.3">
      <c r="A13" s="7"/>
      <c r="B13" s="7"/>
      <c r="C13" s="7" t="s">
        <v>164</v>
      </c>
      <c r="D13" s="7"/>
      <c r="E13" s="40">
        <v>18122.8</v>
      </c>
      <c r="F13" s="7"/>
      <c r="G13" s="40">
        <v>0</v>
      </c>
      <c r="H13" s="7"/>
      <c r="I13" s="40">
        <f>ROUND((E13-G13),5)</f>
        <v>18122.8</v>
      </c>
      <c r="J13" s="7"/>
      <c r="K13" s="41">
        <f>ROUND(IF(E13=0, IF(G13=0, 0, SIGN(-G13)), IF(G13=0, SIGN(E13), (E13-G13)/ABS(G13))),5)</f>
        <v>1</v>
      </c>
      <c r="M13" s="28" t="s">
        <v>170</v>
      </c>
    </row>
    <row r="14" spans="1:13" ht="16.5" thickBot="1" x14ac:dyDescent="0.3">
      <c r="A14" s="7"/>
      <c r="B14" s="7" t="s">
        <v>165</v>
      </c>
      <c r="C14" s="7"/>
      <c r="D14" s="7"/>
      <c r="E14" s="42">
        <f>ROUND(SUM(E4:E6)+SUM(E10:E13),5)</f>
        <v>232313.17</v>
      </c>
      <c r="F14" s="7"/>
      <c r="G14" s="42">
        <f>ROUND(SUM(G4:G6)+SUM(G10:G13),5)</f>
        <v>261887.6</v>
      </c>
      <c r="H14" s="7"/>
      <c r="I14" s="42">
        <f>ROUND((E14-G14),5)</f>
        <v>-29574.43</v>
      </c>
      <c r="J14" s="7"/>
      <c r="K14" s="43">
        <f>ROUND(IF(E14=0, IF(G14=0, 0, SIGN(-G14)), IF(G14=0, SIGN(E14), (E14-G14)/ABS(G14))),5)</f>
        <v>-0.11293</v>
      </c>
    </row>
    <row r="15" spans="1:13" ht="30" customHeight="1" x14ac:dyDescent="0.25">
      <c r="A15" s="7" t="s">
        <v>57</v>
      </c>
      <c r="B15" s="7"/>
      <c r="C15" s="7"/>
      <c r="D15" s="7"/>
      <c r="E15" s="42">
        <f>ROUND(E3+E14,5)</f>
        <v>232313.17</v>
      </c>
      <c r="F15" s="7"/>
      <c r="G15" s="42">
        <f>ROUND(G3+G14,5)</f>
        <v>261887.6</v>
      </c>
      <c r="H15" s="7"/>
      <c r="I15" s="42">
        <f>ROUND((E15-G15),5)</f>
        <v>-29574.43</v>
      </c>
      <c r="J15" s="7"/>
      <c r="K15" s="43">
        <f>ROUND(IF(E15=0, IF(G15=0, 0, SIGN(-G15)), IF(G15=0, SIGN(E15), (E15-G15)/ABS(G15))),5)</f>
        <v>-0.11293</v>
      </c>
    </row>
  </sheetData>
  <pageMargins left="0.7" right="0.7" top="0.75" bottom="0.75" header="0.1" footer="0.3"/>
  <pageSetup scale="66" fitToHeight="0" orientation="portrait" verticalDpi="0" r:id="rId1"/>
  <headerFooter>
    <oddFooter>&amp;L&amp;D&amp;R&amp;"Arial,Bold"&amp;8 Page &amp;P of &amp;N</oddFooter>
  </headerFooter>
  <drawing r:id="rId2"/>
  <legacyDrawing r:id="rId3"/>
  <controls>
    <mc:AlternateContent xmlns:mc="http://schemas.openxmlformats.org/markup-compatibility/2006">
      <mc:Choice Requires="x14">
        <control shapeId="35842" r:id="rId4" name="HEADER">
          <controlPr defaultSize="0" autoLine="0" r:id="rId5">
            <anchor moveWithCells="1">
              <from>
                <xdr:col>0</xdr:col>
                <xdr:colOff>0</xdr:colOff>
                <xdr:row>0</xdr:row>
                <xdr:rowOff>0</xdr:rowOff>
              </from>
              <to>
                <xdr:col>3</xdr:col>
                <xdr:colOff>314325</xdr:colOff>
                <xdr:row>1</xdr:row>
                <xdr:rowOff>9525</xdr:rowOff>
              </to>
            </anchor>
          </controlPr>
        </control>
      </mc:Choice>
      <mc:Fallback>
        <control shapeId="35842" r:id="rId4" name="HEADER"/>
      </mc:Fallback>
    </mc:AlternateContent>
    <mc:AlternateContent xmlns:mc="http://schemas.openxmlformats.org/markup-compatibility/2006">
      <mc:Choice Requires="x14">
        <control shapeId="35841" r:id="rId6" name="FILTER">
          <controlPr defaultSize="0" autoLine="0" r:id="rId7">
            <anchor moveWithCells="1">
              <from>
                <xdr:col>0</xdr:col>
                <xdr:colOff>0</xdr:colOff>
                <xdr:row>0</xdr:row>
                <xdr:rowOff>0</xdr:rowOff>
              </from>
              <to>
                <xdr:col>3</xdr:col>
                <xdr:colOff>314325</xdr:colOff>
                <xdr:row>1</xdr:row>
                <xdr:rowOff>9525</xdr:rowOff>
              </to>
            </anchor>
          </controlPr>
        </control>
      </mc:Choice>
      <mc:Fallback>
        <control shapeId="35841" r:id="rId6" name="FILTER"/>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Balance Sheet</vt:lpstr>
      <vt:lpstr>Income Statement</vt:lpstr>
      <vt:lpstr>Budget</vt:lpstr>
      <vt:lpstr>Professional Fees</vt:lpstr>
      <vt:lpstr>Sheet2</vt:lpstr>
      <vt:lpstr>Sheet3</vt:lpstr>
      <vt:lpstr>'Balance Sheet'!Print_Titles</vt:lpstr>
      <vt:lpstr>Budget!Print_Titles</vt:lpstr>
      <vt:lpstr>'Income Statement'!Print_Titles</vt:lpstr>
      <vt:lpstr>'Professional Fees'!Print_Titles</vt:lpstr>
    </vt:vector>
  </TitlesOfParts>
  <Company>Lenovo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Pete Thompson</cp:lastModifiedBy>
  <cp:lastPrinted>2014-07-17T18:34:31Z</cp:lastPrinted>
  <dcterms:created xsi:type="dcterms:W3CDTF">2014-01-21T17:56:46Z</dcterms:created>
  <dcterms:modified xsi:type="dcterms:W3CDTF">2014-07-17T18:34:40Z</dcterms:modified>
</cp:coreProperties>
</file>