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Thompson\2014\May\"/>
    </mc:Choice>
  </mc:AlternateContent>
  <bookViews>
    <workbookView xWindow="120" yWindow="45" windowWidth="19035" windowHeight="10995" activeTab="3"/>
  </bookViews>
  <sheets>
    <sheet name="Balance Sheet" sheetId="25" r:id="rId1"/>
    <sheet name="Income Statement" sheetId="26" r:id="rId2"/>
    <sheet name="Budget" sheetId="27" r:id="rId3"/>
    <sheet name="Professional Fees" sheetId="28" r:id="rId4"/>
    <sheet name="Sheet2" sheetId="2" state="hidden" r:id="rId5"/>
    <sheet name="Sheet3" sheetId="3" state="hidden" r:id="rId6"/>
  </sheets>
  <definedNames>
    <definedName name="_xlnm.Print_Titles" localSheetId="0">'Balance Sheet'!$1:$5</definedName>
    <definedName name="_xlnm.Print_Titles" localSheetId="2">Budget!$1:$5</definedName>
    <definedName name="_xlnm.Print_Titles" localSheetId="1">'Income Statement'!$1:$5</definedName>
    <definedName name="QB_BASIS_4" localSheetId="2" hidden="1">Budget!$L$3</definedName>
    <definedName name="QB_COLUMN_59200" localSheetId="0" hidden="1">'Balance Sheet'!$F$5</definedName>
    <definedName name="QB_COLUMN_59200" localSheetId="2" hidden="1">Budget!$F$5</definedName>
    <definedName name="QB_COLUMN_59200" localSheetId="1" hidden="1">'Income Statement'!$F$5</definedName>
    <definedName name="QB_COLUMN_59200" localSheetId="3" hidden="1">'Professional Fees'!$H$5</definedName>
    <definedName name="QB_COLUMN_61210" localSheetId="0" hidden="1">'Balance Sheet'!$H$5</definedName>
    <definedName name="QB_COLUMN_61210" localSheetId="1" hidden="1">'Income Statement'!$H$5</definedName>
    <definedName name="QB_COLUMN_61210" localSheetId="3" hidden="1">'Professional Fees'!$J$5</definedName>
    <definedName name="QB_COLUMN_63620" localSheetId="2" hidden="1">Budget!$J$5</definedName>
    <definedName name="QB_COLUMN_63620" localSheetId="1" hidden="1">'Income Statement'!$J$5</definedName>
    <definedName name="QB_COLUMN_63620" localSheetId="3" hidden="1">'Professional Fees'!$L$5</definedName>
    <definedName name="QB_COLUMN_64430" localSheetId="2" hidden="1">Budget!$L$5</definedName>
    <definedName name="QB_COLUMN_64830" localSheetId="1" hidden="1">'Income Statement'!$L$5</definedName>
    <definedName name="QB_COLUMN_64830" localSheetId="3" hidden="1">'Professional Fees'!$N$5</definedName>
    <definedName name="QB_COLUMN_76210" localSheetId="2" hidden="1">Budget!$H$5</definedName>
    <definedName name="QB_COMPANY_0" localSheetId="0" hidden="1">'Balance Sheet'!$A$1</definedName>
    <definedName name="QB_COMPANY_0" localSheetId="2" hidden="1">Budget!$A$1</definedName>
    <definedName name="QB_COMPANY_0" localSheetId="1" hidden="1">'Income Statement'!$A$1</definedName>
    <definedName name="QB_COMPANY_0" localSheetId="3" hidden="1">'Professional Fees'!$A$1</definedName>
    <definedName name="QB_DATA_0" localSheetId="0" hidden="1">'Balance Sheet'!$9:$9,'Balance Sheet'!$10:$10,'Balance Sheet'!$11:$11,'Balance Sheet'!$12:$12,'Balance Sheet'!$13:$13,'Balance Sheet'!$16:$16,'Balance Sheet'!$17:$17,'Balance Sheet'!$20:$20,'Balance Sheet'!$21:$21,'Balance Sheet'!$22:$22,'Balance Sheet'!$23:$23,'Balance Sheet'!$27:$27,'Balance Sheet'!$28:$28,'Balance Sheet'!$31:$31,'Balance Sheet'!$32:$32,'Balance Sheet'!$39:$39</definedName>
    <definedName name="QB_DATA_0" localSheetId="2" hidden="1">Budget!$8:$8,Budget!$9:$9,Budget!$10:$10,Budget!$11:$11,Budget!$15:$15,Budget!$16:$16,Budget!$17:$17,Budget!$18:$18,Budget!$19:$19,Budget!$20:$20,Budget!$21:$21,Budget!$22:$22,Budget!$23:$23,Budget!$24:$24,Budget!$25:$25,Budget!$26:$26</definedName>
    <definedName name="QB_DATA_0" localSheetId="1" hidden="1">'Income Statement'!$8:$8,'Income Statement'!$9:$9,'Income Statement'!$10:$10,'Income Statement'!$11:$11,'Income Statement'!$12:$12,'Income Statement'!$16:$16,'Income Statement'!$17:$17,'Income Statement'!$18:$18,'Income Statement'!$19:$19,'Income Statement'!$20:$20,'Income Statement'!$21:$21,'Income Statement'!$22:$22,'Income Statement'!$23:$23,'Income Statement'!$24:$24,'Income Statement'!$25:$25,'Income Statement'!$26:$26</definedName>
    <definedName name="QB_DATA_0" localSheetId="3" hidden="1">'Professional Fees'!$9:$9,'Professional Fees'!$10:$10,'Professional Fees'!$12:$12,'Professional Fees'!$13:$13,'Professional Fees'!$15:$15,'Professional Fees'!$16:$16,'Professional Fees'!$17:$17</definedName>
    <definedName name="QB_DATA_1" localSheetId="0" hidden="1">'Balance Sheet'!$40:$40,'Balance Sheet'!$43:$43,'Balance Sheet'!$46:$46,'Balance Sheet'!$47:$47,'Balance Sheet'!$48:$48,'Balance Sheet'!$49:$49,'Balance Sheet'!$50:$50,'Balance Sheet'!$51:$51,'Balance Sheet'!$52:$52,'Balance Sheet'!$53:$53,'Balance Sheet'!$54:$54,'Balance Sheet'!$55:$55,'Balance Sheet'!$59:$59,'Balance Sheet'!$63:$63,'Balance Sheet'!$64:$64,'Balance Sheet'!$65:$65</definedName>
    <definedName name="QB_DATA_1" localSheetId="2" hidden="1">Budget!$27:$27,Budget!$28:$28,Budget!$29:$29,Budget!$30:$30,Budget!$31:$31,Budget!$32:$32,Budget!$37:$37,Budget!$38:$38,Budget!$39:$39,Budget!$40:$40</definedName>
    <definedName name="QB_DATA_1" localSheetId="1" hidden="1">'Income Statement'!$27:$27,'Income Statement'!$28:$28,'Income Statement'!$29:$29,'Income Statement'!$30:$30,'Income Statement'!$31:$31,'Income Statement'!$32:$32,'Income Statement'!$33:$33,'Income Statement'!$34:$34,'Income Statement'!$39:$39,'Income Statement'!$40:$40,'Income Statement'!$41:$41,'Income Statement'!$42:$42</definedName>
    <definedName name="QB_DATA_2" localSheetId="0" hidden="1">'Balance Sheet'!$66:$66</definedName>
    <definedName name="QB_DATE_1" localSheetId="0" hidden="1">'Balance Sheet'!$H$2</definedName>
    <definedName name="QB_DATE_1" localSheetId="2" hidden="1">Budget!$L$2</definedName>
    <definedName name="QB_DATE_1" localSheetId="1" hidden="1">'Income Statement'!$L$2</definedName>
    <definedName name="QB_DATE_1" localSheetId="3" hidden="1">'Professional Fees'!$N$2</definedName>
    <definedName name="QB_FORMULA_0" localSheetId="0" hidden="1">'Balance Sheet'!$F$14,'Balance Sheet'!$H$14,'Balance Sheet'!$F$18,'Balance Sheet'!$H$18,'Balance Sheet'!$F$24,'Balance Sheet'!$H$24,'Balance Sheet'!$F$25,'Balance Sheet'!$H$25,'Balance Sheet'!$F$29,'Balance Sheet'!$H$29,'Balance Sheet'!$F$33,'Balance Sheet'!$H$33,'Balance Sheet'!$F$34,'Balance Sheet'!$H$34,'Balance Sheet'!$F$41,'Balance Sheet'!$H$41</definedName>
    <definedName name="QB_FORMULA_0" localSheetId="2" hidden="1">Budget!$J$8,Budget!$L$8,Budget!$J$9,Budget!$L$9,Budget!$J$10,Budget!$L$10,Budget!$J$11,Budget!$L$11,Budget!$F$12,Budget!$H$12,Budget!$J$12,Budget!$L$12,Budget!$F$13,Budget!$H$13,Budget!$J$13,Budget!$L$13</definedName>
    <definedName name="QB_FORMULA_0" localSheetId="1" hidden="1">'Income Statement'!$J$8,'Income Statement'!$L$8,'Income Statement'!$J$9,'Income Statement'!$L$9,'Income Statement'!$J$10,'Income Statement'!$L$10,'Income Statement'!$J$11,'Income Statement'!$L$11,'Income Statement'!$J$12,'Income Statement'!$L$12,'Income Statement'!$F$13,'Income Statement'!$H$13,'Income Statement'!$J$13,'Income Statement'!$L$13,'Income Statement'!$F$14,'Income Statement'!$H$14</definedName>
    <definedName name="QB_FORMULA_0" localSheetId="3" hidden="1">'Professional Fees'!$L$9,'Professional Fees'!$N$9,'Professional Fees'!$L$10,'Professional Fees'!$N$10,'Professional Fees'!$L$12,'Professional Fees'!$N$12,'Professional Fees'!$L$13,'Professional Fees'!$N$13,'Professional Fees'!$H$14,'Professional Fees'!$J$14,'Professional Fees'!$L$14,'Professional Fees'!$N$14,'Professional Fees'!$L$15,'Professional Fees'!$N$15,'Professional Fees'!$L$16,'Professional Fees'!$N$16</definedName>
    <definedName name="QB_FORMULA_1" localSheetId="0" hidden="1">'Balance Sheet'!$F$44,'Balance Sheet'!$H$44,'Balance Sheet'!$F$56,'Balance Sheet'!$H$56,'Balance Sheet'!$F$57,'Balance Sheet'!$H$57,'Balance Sheet'!$F$60,'Balance Sheet'!$H$60,'Balance Sheet'!$F$61,'Balance Sheet'!$H$61,'Balance Sheet'!$F$67,'Balance Sheet'!$H$67,'Balance Sheet'!$F$68,'Balance Sheet'!$H$68</definedName>
    <definedName name="QB_FORMULA_1" localSheetId="2" hidden="1">Budget!$J$15,Budget!$L$15,Budget!$J$16,Budget!$L$16,Budget!$J$17,Budget!$L$17,Budget!$J$18,Budget!$L$18,Budget!$J$19,Budget!$L$19,Budget!$J$20,Budget!$L$20,Budget!$J$21,Budget!$L$21,Budget!$J$22,Budget!$L$22</definedName>
    <definedName name="QB_FORMULA_1" localSheetId="1" hidden="1">'Income Statement'!$J$14,'Income Statement'!$L$14,'Income Statement'!$J$16,'Income Statement'!$L$16,'Income Statement'!$J$17,'Income Statement'!$L$17,'Income Statement'!$J$18,'Income Statement'!$L$18,'Income Statement'!$J$19,'Income Statement'!$L$19,'Income Statement'!$J$20,'Income Statement'!$L$20,'Income Statement'!$J$21,'Income Statement'!$L$21,'Income Statement'!$J$22,'Income Statement'!$L$22</definedName>
    <definedName name="QB_FORMULA_1" localSheetId="3" hidden="1">'Professional Fees'!$L$17,'Professional Fees'!$N$17,'Professional Fees'!$H$18,'Professional Fees'!$J$18,'Professional Fees'!$L$18,'Professional Fees'!$N$18,'Professional Fees'!$H$19,'Professional Fees'!$J$19,'Professional Fees'!$L$19,'Professional Fees'!$N$19,'Professional Fees'!#REF!,'Professional Fees'!#REF!,'Professional Fees'!#REF!,'Professional Fees'!#REF!,'Professional Fees'!#REF!,'Professional Fees'!#REF!</definedName>
    <definedName name="QB_FORMULA_2" localSheetId="2" hidden="1">Budget!$J$23,Budget!$L$23,Budget!$J$24,Budget!$L$24,Budget!$J$25,Budget!$L$25,Budget!$J$26,Budget!$L$26,Budget!$J$27,Budget!$L$27,Budget!$J$28,Budget!$L$28,Budget!$J$29,Budget!$L$29,Budget!$J$30,Budget!$L$30</definedName>
    <definedName name="QB_FORMULA_2" localSheetId="1" hidden="1">'Income Statement'!$J$23,'Income Statement'!$L$23,'Income Statement'!$J$24,'Income Statement'!$L$24,'Income Statement'!$J$25,'Income Statement'!$L$25,'Income Statement'!$J$26,'Income Statement'!$L$26,'Income Statement'!$J$27,'Income Statement'!$L$27,'Income Statement'!$J$28,'Income Statement'!$L$28,'Income Statement'!$J$29,'Income Statement'!$L$29,'Income Statement'!$J$30,'Income Statement'!$L$30</definedName>
    <definedName name="QB_FORMULA_2" localSheetId="3" hidden="1">'Professional Fees'!#REF!,'Professional Fees'!#REF!</definedName>
    <definedName name="QB_FORMULA_3" localSheetId="2" hidden="1">Budget!$J$31,Budget!$L$31,Budget!$F$33,Budget!$H$33,Budget!$J$33,Budget!$L$33,Budget!$F$34,Budget!$H$34,Budget!$J$34,Budget!$L$34,Budget!$J$38,Budget!$L$38,Budget!$J$39,Budget!$L$39,Budget!$J$40,Budget!$L$40</definedName>
    <definedName name="QB_FORMULA_3" localSheetId="1" hidden="1">'Income Statement'!$J$31,'Income Statement'!$L$31,'Income Statement'!$J$32,'Income Statement'!$L$32,'Income Statement'!$J$33,'Income Statement'!$L$33,'Income Statement'!$J$34,'Income Statement'!$L$34,'Income Statement'!$F$35,'Income Statement'!$H$35,'Income Statement'!$J$35,'Income Statement'!$L$35,'Income Statement'!$F$36,'Income Statement'!$H$36,'Income Statement'!$J$36,'Income Statement'!$L$36</definedName>
    <definedName name="QB_FORMULA_4" localSheetId="2" hidden="1">Budget!$F$41,Budget!$H$41,Budget!$J$41,Budget!$L$41,Budget!$F$42,Budget!$H$42,Budget!$J$42,Budget!$L$42,Budget!$F$43,Budget!$H$43,Budget!$J$43,Budget!$L$43</definedName>
    <definedName name="QB_FORMULA_4" localSheetId="1" hidden="1">'Income Statement'!$J$39,'Income Statement'!$L$39,'Income Statement'!$J$40,'Income Statement'!$L$40,'Income Statement'!$J$41,'Income Statement'!$L$41,'Income Statement'!$J$42,'Income Statement'!$L$42,'Income Statement'!$F$43,'Income Statement'!$H$43,'Income Statement'!$J$43,'Income Statement'!$L$43,'Income Statement'!$F$44,'Income Statement'!$H$44,'Income Statement'!$J$44,'Income Statement'!$L$44</definedName>
    <definedName name="QB_FORMULA_5" localSheetId="1" hidden="1">'Income Statement'!$F$45,'Income Statement'!$H$45,'Income Statement'!$J$45,'Income Statement'!$L$45</definedName>
    <definedName name="QB_ROW_1" localSheetId="0" hidden="1">'Balance Sheet'!$A$6</definedName>
    <definedName name="QB_ROW_10031" localSheetId="0" hidden="1">'Balance Sheet'!$D$38</definedName>
    <definedName name="QB_ROW_1011" localSheetId="0" hidden="1">'Balance Sheet'!$B$7</definedName>
    <definedName name="QB_ROW_10331" localSheetId="0" hidden="1">'Balance Sheet'!$D$41</definedName>
    <definedName name="QB_ROW_104320" localSheetId="0" hidden="1">'Balance Sheet'!$C$31</definedName>
    <definedName name="QB_ROW_11031" localSheetId="0" hidden="1">'Balance Sheet'!$D$42</definedName>
    <definedName name="QB_ROW_11331" localSheetId="0" hidden="1">'Balance Sheet'!$D$44</definedName>
    <definedName name="QB_ROW_12031" localSheetId="0" hidden="1">'Balance Sheet'!$D$45</definedName>
    <definedName name="QB_ROW_120340" localSheetId="0" hidden="1">'Balance Sheet'!$E$49</definedName>
    <definedName name="QB_ROW_1220" localSheetId="0" hidden="1">'Balance Sheet'!$C$65</definedName>
    <definedName name="QB_ROW_12331" localSheetId="0" hidden="1">'Balance Sheet'!$D$56</definedName>
    <definedName name="QB_ROW_130040" localSheetId="3" hidden="1">'Professional Fees'!$E$8</definedName>
    <definedName name="QB_ROW_13021" localSheetId="0" hidden="1">'Balance Sheet'!$C$58</definedName>
    <definedName name="QB_ROW_130340" localSheetId="2" hidden="1">Budget!$E$25</definedName>
    <definedName name="QB_ROW_130340" localSheetId="1" hidden="1">'Income Statement'!$E$27</definedName>
    <definedName name="QB_ROW_130340" localSheetId="3" hidden="1">'Professional Fees'!$E$18</definedName>
    <definedName name="QB_ROW_1311" localSheetId="0" hidden="1">'Balance Sheet'!$B$25</definedName>
    <definedName name="QB_ROW_131340" localSheetId="2" hidden="1">Budget!$E$23</definedName>
    <definedName name="QB_ROW_131340" localSheetId="1" hidden="1">'Income Statement'!$E$25</definedName>
    <definedName name="QB_ROW_13321" localSheetId="0" hidden="1">'Balance Sheet'!$C$60</definedName>
    <definedName name="QB_ROW_133340" localSheetId="2" hidden="1">Budget!$E$21</definedName>
    <definedName name="QB_ROW_133340" localSheetId="1" hidden="1">'Income Statement'!$E$23</definedName>
    <definedName name="QB_ROW_134340" localSheetId="2" hidden="1">Budget!$E$20</definedName>
    <definedName name="QB_ROW_134340" localSheetId="1" hidden="1">'Income Statement'!$E$22</definedName>
    <definedName name="QB_ROW_135340" localSheetId="2" hidden="1">Budget!$E$19</definedName>
    <definedName name="QB_ROW_135340" localSheetId="1" hidden="1">'Income Statement'!$E$21</definedName>
    <definedName name="QB_ROW_136340" localSheetId="2" hidden="1">Budget!$E$9</definedName>
    <definedName name="QB_ROW_136340" localSheetId="1" hidden="1">'Income Statement'!$E$9</definedName>
    <definedName name="QB_ROW_137340" localSheetId="2" hidden="1">Budget!$E$8</definedName>
    <definedName name="QB_ROW_137340" localSheetId="1" hidden="1">'Income Statement'!$E$8</definedName>
    <definedName name="QB_ROW_139320" localSheetId="0" hidden="1">'Balance Sheet'!$C$27</definedName>
    <definedName name="QB_ROW_14011" localSheetId="0" hidden="1">'Balance Sheet'!$B$62</definedName>
    <definedName name="QB_ROW_140320" localSheetId="0" hidden="1">'Balance Sheet'!$C$28</definedName>
    <definedName name="QB_ROW_14311" localSheetId="0" hidden="1">'Balance Sheet'!$B$67</definedName>
    <definedName name="QB_ROW_143330" localSheetId="0" hidden="1">'Balance Sheet'!$D$16</definedName>
    <definedName name="QB_ROW_149230" localSheetId="0" hidden="1">'Balance Sheet'!$D$17</definedName>
    <definedName name="QB_ROW_159320" localSheetId="0" hidden="1">'Balance Sheet'!$C$32</definedName>
    <definedName name="QB_ROW_16240" localSheetId="0" hidden="1">'Balance Sheet'!$E$39</definedName>
    <definedName name="QB_ROW_163330" localSheetId="0" hidden="1">'Balance Sheet'!$D$13</definedName>
    <definedName name="QB_ROW_17221" localSheetId="0" hidden="1">'Balance Sheet'!$C$66</definedName>
    <definedName name="QB_ROW_173330" localSheetId="2" hidden="1">Budget!$D$40</definedName>
    <definedName name="QB_ROW_173330" localSheetId="1" hidden="1">'Income Statement'!$D$42</definedName>
    <definedName name="QB_ROW_179330" localSheetId="2" hidden="1">Budget!$D$39</definedName>
    <definedName name="QB_ROW_179330" localSheetId="1" hidden="1">'Income Statement'!$D$41</definedName>
    <definedName name="QB_ROW_18240" localSheetId="0" hidden="1">'Balance Sheet'!$E$52</definedName>
    <definedName name="QB_ROW_18301" localSheetId="2" hidden="1">Budget!$A$43</definedName>
    <definedName name="QB_ROW_18301" localSheetId="1" hidden="1">'Income Statement'!$A$45</definedName>
    <definedName name="QB_ROW_18301" localSheetId="3" hidden="1">'Professional Fees'!#REF!</definedName>
    <definedName name="QB_ROW_183220" localSheetId="0" hidden="1">'Balance Sheet'!$C$63</definedName>
    <definedName name="QB_ROW_184220" localSheetId="0" hidden="1">'Balance Sheet'!$C$64</definedName>
    <definedName name="QB_ROW_186330" localSheetId="2" hidden="1">Budget!$D$38</definedName>
    <definedName name="QB_ROW_186330" localSheetId="1" hidden="1">'Income Statement'!$D$40</definedName>
    <definedName name="QB_ROW_19011" localSheetId="2" hidden="1">Budget!$B$6</definedName>
    <definedName name="QB_ROW_19011" localSheetId="1" hidden="1">'Income Statement'!$B$6</definedName>
    <definedName name="QB_ROW_19011" localSheetId="3" hidden="1">'Professional Fees'!$B$6</definedName>
    <definedName name="QB_ROW_19311" localSheetId="2" hidden="1">Budget!$B$34</definedName>
    <definedName name="QB_ROW_19311" localSheetId="1" hidden="1">'Income Statement'!$B$36</definedName>
    <definedName name="QB_ROW_19311" localSheetId="3" hidden="1">'Professional Fees'!#REF!</definedName>
    <definedName name="QB_ROW_19340" localSheetId="0" hidden="1">'Balance Sheet'!$E$53</definedName>
    <definedName name="QB_ROW_194230" localSheetId="0" hidden="1">'Balance Sheet'!$D$59</definedName>
    <definedName name="QB_ROW_199240" localSheetId="0" hidden="1">'Balance Sheet'!$E$48</definedName>
    <definedName name="QB_ROW_20031" localSheetId="2" hidden="1">Budget!$D$7</definedName>
    <definedName name="QB_ROW_20031" localSheetId="1" hidden="1">'Income Statement'!$D$7</definedName>
    <definedName name="QB_ROW_2021" localSheetId="0" hidden="1">'Balance Sheet'!$C$8</definedName>
    <definedName name="QB_ROW_20331" localSheetId="2" hidden="1">Budget!$D$12</definedName>
    <definedName name="QB_ROW_20331" localSheetId="1" hidden="1">'Income Statement'!$D$13</definedName>
    <definedName name="QB_ROW_21031" localSheetId="2" hidden="1">Budget!$D$14</definedName>
    <definedName name="QB_ROW_21031" localSheetId="1" hidden="1">'Income Statement'!$D$15</definedName>
    <definedName name="QB_ROW_21031" localSheetId="3" hidden="1">'Professional Fees'!$D$7</definedName>
    <definedName name="QB_ROW_21331" localSheetId="2" hidden="1">Budget!$D$33</definedName>
    <definedName name="QB_ROW_21331" localSheetId="1" hidden="1">'Income Statement'!$D$35</definedName>
    <definedName name="QB_ROW_21331" localSheetId="3" hidden="1">'Professional Fees'!$D$19</definedName>
    <definedName name="QB_ROW_22011" localSheetId="2" hidden="1">Budget!$B$35</definedName>
    <definedName name="QB_ROW_22011" localSheetId="1" hidden="1">'Income Statement'!$B$37</definedName>
    <definedName name="QB_ROW_22311" localSheetId="2" hidden="1">Budget!$B$42</definedName>
    <definedName name="QB_ROW_22311" localSheetId="1" hidden="1">'Income Statement'!$B$44</definedName>
    <definedName name="QB_ROW_224340" localSheetId="2" hidden="1">Budget!$E$18</definedName>
    <definedName name="QB_ROW_224340" localSheetId="1" hidden="1">'Income Statement'!$E$20</definedName>
    <definedName name="QB_ROW_227250" localSheetId="3" hidden="1">'Professional Fees'!$F$16</definedName>
    <definedName name="QB_ROW_228240" localSheetId="0" hidden="1">'Balance Sheet'!$E$47</definedName>
    <definedName name="QB_ROW_23021" localSheetId="2" hidden="1">Budget!$C$36</definedName>
    <definedName name="QB_ROW_23021" localSheetId="1" hidden="1">'Income Statement'!$C$38</definedName>
    <definedName name="QB_ROW_2321" localSheetId="0" hidden="1">'Balance Sheet'!$C$14</definedName>
    <definedName name="QB_ROW_232330" localSheetId="0" hidden="1">'Balance Sheet'!$D$12</definedName>
    <definedName name="QB_ROW_23321" localSheetId="2" hidden="1">Budget!$C$41</definedName>
    <definedName name="QB_ROW_23321" localSheetId="1" hidden="1">'Income Statement'!$C$43</definedName>
    <definedName name="QB_ROW_233240" localSheetId="0" hidden="1">'Balance Sheet'!$E$46</definedName>
    <definedName name="QB_ROW_234240" localSheetId="2" hidden="1">Budget!$E$31</definedName>
    <definedName name="QB_ROW_234240" localSheetId="1" hidden="1">'Income Statement'!$E$33</definedName>
    <definedName name="QB_ROW_235240" localSheetId="2" hidden="1">Budget!$E$17</definedName>
    <definedName name="QB_ROW_235240" localSheetId="1" hidden="1">'Income Statement'!$E$18</definedName>
    <definedName name="QB_ROW_237240" localSheetId="2" hidden="1">Budget!$E$16</definedName>
    <definedName name="QB_ROW_237240" localSheetId="1" hidden="1">'Income Statement'!$E$17</definedName>
    <definedName name="QB_ROW_246230" localSheetId="2" hidden="1">Budget!$D$37</definedName>
    <definedName name="QB_ROW_246230" localSheetId="1" hidden="1">'Income Statement'!$D$39</definedName>
    <definedName name="QB_ROW_252230" localSheetId="0" hidden="1">'Balance Sheet'!$D$20</definedName>
    <definedName name="QB_ROW_264240" localSheetId="1" hidden="1">'Income Statement'!$E$12</definedName>
    <definedName name="QB_ROW_270230" localSheetId="0" hidden="1">'Balance Sheet'!$D$9</definedName>
    <definedName name="QB_ROW_282240" localSheetId="0" hidden="1">'Balance Sheet'!$E$43</definedName>
    <definedName name="QB_ROW_283330" localSheetId="0" hidden="1">'Balance Sheet'!$D$23</definedName>
    <definedName name="QB_ROW_289230" localSheetId="0" hidden="1">'Balance Sheet'!$D$10</definedName>
    <definedName name="QB_ROW_301" localSheetId="0" hidden="1">'Balance Sheet'!$A$34</definedName>
    <definedName name="QB_ROW_3021" localSheetId="0" hidden="1">'Balance Sheet'!$C$15</definedName>
    <definedName name="QB_ROW_302340" localSheetId="2" hidden="1">Budget!$E$10</definedName>
    <definedName name="QB_ROW_302340" localSheetId="1" hidden="1">'Income Statement'!$E$10</definedName>
    <definedName name="QB_ROW_303340" localSheetId="2" hidden="1">Budget!$E$22</definedName>
    <definedName name="QB_ROW_303340" localSheetId="1" hidden="1">'Income Statement'!$E$24</definedName>
    <definedName name="QB_ROW_305240" localSheetId="1" hidden="1">'Income Statement'!$E$19</definedName>
    <definedName name="QB_ROW_310230" localSheetId="0" hidden="1">'Balance Sheet'!$D$11</definedName>
    <definedName name="QB_ROW_317250" localSheetId="3" hidden="1">'Professional Fees'!$F$17</definedName>
    <definedName name="QB_ROW_3240" localSheetId="2" hidden="1">Budget!$E$30</definedName>
    <definedName name="QB_ROW_3240" localSheetId="1" hidden="1">'Income Statement'!$E$32</definedName>
    <definedName name="QB_ROW_3321" localSheetId="0" hidden="1">'Balance Sheet'!$C$18</definedName>
    <definedName name="QB_ROW_33250" localSheetId="3" hidden="1">'Professional Fees'!$F$15</definedName>
    <definedName name="QB_ROW_35240" localSheetId="2" hidden="1">Budget!$E$29</definedName>
    <definedName name="QB_ROW_35240" localSheetId="1" hidden="1">'Income Statement'!$E$31</definedName>
    <definedName name="QB_ROW_38240" localSheetId="2" hidden="1">Budget!$E$28</definedName>
    <definedName name="QB_ROW_38240" localSheetId="1" hidden="1">'Income Statement'!$E$30</definedName>
    <definedName name="QB_ROW_4021" localSheetId="0" hidden="1">'Balance Sheet'!$C$19</definedName>
    <definedName name="QB_ROW_42240" localSheetId="2" hidden="1">Budget!$E$24</definedName>
    <definedName name="QB_ROW_42240" localSheetId="1" hidden="1">'Income Statement'!$E$26</definedName>
    <definedName name="QB_ROW_4321" localSheetId="0" hidden="1">'Balance Sheet'!$C$24</definedName>
    <definedName name="QB_ROW_5011" localSheetId="0" hidden="1">'Balance Sheet'!$B$26</definedName>
    <definedName name="QB_ROW_5311" localSheetId="0" hidden="1">'Balance Sheet'!$B$29</definedName>
    <definedName name="QB_ROW_57240" localSheetId="2" hidden="1">Budget!$E$27</definedName>
    <definedName name="QB_ROW_57240" localSheetId="1" hidden="1">'Income Statement'!$E$29</definedName>
    <definedName name="QB_ROW_59250" localSheetId="3" hidden="1">'Professional Fees'!$F$9</definedName>
    <definedName name="QB_ROW_6011" localSheetId="0" hidden="1">'Balance Sheet'!$B$30</definedName>
    <definedName name="QB_ROW_6311" localSheetId="0" hidden="1">'Balance Sheet'!$B$33</definedName>
    <definedName name="QB_ROW_63230" localSheetId="0" hidden="1">'Balance Sheet'!$D$22</definedName>
    <definedName name="QB_ROW_64250" localSheetId="3" hidden="1">'Professional Fees'!$F$10</definedName>
    <definedName name="QB_ROW_65050" localSheetId="3" hidden="1">'Professional Fees'!$F$11</definedName>
    <definedName name="QB_ROW_65260" localSheetId="3" hidden="1">'Professional Fees'!$G$13</definedName>
    <definedName name="QB_ROW_65350" localSheetId="3" hidden="1">'Professional Fees'!$F$14</definedName>
    <definedName name="QB_ROW_67240" localSheetId="2" hidden="1">Budget!$E$26</definedName>
    <definedName name="QB_ROW_67240" localSheetId="1" hidden="1">'Income Statement'!$E$28</definedName>
    <definedName name="QB_ROW_7001" localSheetId="0" hidden="1">'Balance Sheet'!$A$35</definedName>
    <definedName name="QB_ROW_70240" localSheetId="2" hidden="1">Budget!$E$15</definedName>
    <definedName name="QB_ROW_70240" localSheetId="1" hidden="1">'Income Statement'!$E$16</definedName>
    <definedName name="QB_ROW_72340" localSheetId="2" hidden="1">Budget!$E$11</definedName>
    <definedName name="QB_ROW_72340" localSheetId="1" hidden="1">'Income Statement'!$E$11</definedName>
    <definedName name="QB_ROW_7301" localSheetId="0" hidden="1">'Balance Sheet'!$A$68</definedName>
    <definedName name="QB_ROW_74240" localSheetId="0" hidden="1">'Balance Sheet'!$E$51</definedName>
    <definedName name="QB_ROW_76240" localSheetId="0" hidden="1">'Balance Sheet'!$E$54</definedName>
    <definedName name="QB_ROW_79240" localSheetId="0" hidden="1">'Balance Sheet'!$E$50</definedName>
    <definedName name="QB_ROW_8011" localSheetId="0" hidden="1">'Balance Sheet'!$B$36</definedName>
    <definedName name="QB_ROW_80240" localSheetId="0" hidden="1">'Balance Sheet'!$E$40</definedName>
    <definedName name="QB_ROW_8311" localSheetId="0" hidden="1">'Balance Sheet'!$B$61</definedName>
    <definedName name="QB_ROW_83240" localSheetId="0" hidden="1">'Balance Sheet'!$E$55</definedName>
    <definedName name="QB_ROW_8330" localSheetId="0" hidden="1">'Balance Sheet'!$D$21</definedName>
    <definedName name="QB_ROW_86240" localSheetId="2" hidden="1">Budget!$E$32</definedName>
    <definedName name="QB_ROW_86240" localSheetId="1" hidden="1">'Income Statement'!$E$34</definedName>
    <definedName name="QB_ROW_86321" localSheetId="2" hidden="1">Budget!$C$13</definedName>
    <definedName name="QB_ROW_86321" localSheetId="1" hidden="1">'Income Statement'!$C$14</definedName>
    <definedName name="QB_ROW_9021" localSheetId="0" hidden="1">'Balance Sheet'!$C$37</definedName>
    <definedName name="QB_ROW_9321" localSheetId="0" hidden="1">'Balance Sheet'!$C$57</definedName>
    <definedName name="QB_ROW_95260" localSheetId="3" hidden="1">'Professional Fees'!$G$12</definedName>
    <definedName name="QB_SUBTITLE_3" localSheetId="0" hidden="1">'Balance Sheet'!$A$3</definedName>
    <definedName name="QB_SUBTITLE_3" localSheetId="2" hidden="1">Budget!$A$3</definedName>
    <definedName name="QB_SUBTITLE_3" localSheetId="1" hidden="1">'Income Statement'!$A$3</definedName>
    <definedName name="QB_SUBTITLE_3" localSheetId="3" hidden="1">'Professional Fees'!$A$3</definedName>
    <definedName name="QB_TIME_5" localSheetId="0" hidden="1">'Balance Sheet'!$H$1</definedName>
    <definedName name="QB_TIME_5" localSheetId="2" hidden="1">Budget!$L$1</definedName>
    <definedName name="QB_TIME_5" localSheetId="1" hidden="1">'Income Statement'!$L$1</definedName>
    <definedName name="QB_TIME_5" localSheetId="3" hidden="1">'Professional Fees'!$N$1</definedName>
    <definedName name="QB_TITLE_2" localSheetId="0" hidden="1">'Balance Sheet'!$A$2</definedName>
    <definedName name="QB_TITLE_2" localSheetId="2" hidden="1">Budget!$A$2</definedName>
    <definedName name="QB_TITLE_2" localSheetId="1" hidden="1">'Income Statement'!$A$2</definedName>
    <definedName name="QB_TITLE_2" localSheetId="3" hidden="1">'Professional Fees'!$A$2</definedName>
    <definedName name="QBCANSUPPORTUPDATE" localSheetId="0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0">"P:\PThompson\QuickBooks\Ohio Provider Resource Association062211-1.QBW"</definedName>
    <definedName name="QBCOMPANYFILENAME" localSheetId="2">"P:\PThompson\QuickBooks\Ohio Provider Resource Association062211-1.QBW"</definedName>
    <definedName name="QBCOMPANYFILENAME" localSheetId="1">"P:\PThompson\QuickBooks\Ohio Provider Resource Association062211-1.QBW"</definedName>
    <definedName name="QBCOMPANYFILENAME" localSheetId="3">"P:\PThompson\QuickBooks\Ohio Provider Resource Association062211-1.QBW"</definedName>
    <definedName name="QBENDDATE" localSheetId="0">20140531</definedName>
    <definedName name="QBENDDATE" localSheetId="2">20140531</definedName>
    <definedName name="QBENDDATE" localSheetId="1">20140531</definedName>
    <definedName name="QBENDDATE" localSheetId="3">20140531</definedName>
    <definedName name="QBHEADERSONSCREEN" localSheetId="0">TRUE</definedName>
    <definedName name="QBHEADERSONSCREEN" localSheetId="2">TRUE</definedName>
    <definedName name="QBHEADERSONSCREEN" localSheetId="1">TRUE</definedName>
    <definedName name="QBHEADERSONSCREEN" localSheetId="3">TRUE</definedName>
    <definedName name="QBMETADATASIZE" localSheetId="0">5809</definedName>
    <definedName name="QBMETADATASIZE" localSheetId="2">5809</definedName>
    <definedName name="QBMETADATASIZE" localSheetId="1">5809</definedName>
    <definedName name="QBMETADATASIZE" localSheetId="3">5845</definedName>
    <definedName name="QBPRESERVECOLOR" localSheetId="0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0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0">TRUE</definedName>
    <definedName name="QBPRESERVESPACE" localSheetId="2">TRUE</definedName>
    <definedName name="QBPRESERVESPACE" localSheetId="1">TRUE</definedName>
    <definedName name="QBPRESERVESPACE" localSheetId="3">TRUE</definedName>
    <definedName name="QBREPORTCOLAXIS" localSheetId="0">0</definedName>
    <definedName name="QBREPORTCOLAXIS" localSheetId="2">0</definedName>
    <definedName name="QBREPORTCOLAXIS" localSheetId="1">0</definedName>
    <definedName name="QBREPORTCOLAXIS" localSheetId="3">0</definedName>
    <definedName name="QBREPORTCOMPANYID" localSheetId="0">"11af21cfb05c45138d4b2c79559082c1"</definedName>
    <definedName name="QBREPORTCOMPANYID" localSheetId="2">"11af21cfb05c45138d4b2c79559082c1"</definedName>
    <definedName name="QBREPORTCOMPANYID" localSheetId="1">"11af21cfb05c45138d4b2c79559082c1"</definedName>
    <definedName name="QBREPORTCOMPANYID" localSheetId="3">"11af21cfb05c45138d4b2c79559082c1"</definedName>
    <definedName name="QBREPORTCOMPARECOL_ANNUALBUDGET" localSheetId="0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2">TRUE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2">TRUE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2">TRUE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0">TRUE</definedName>
    <definedName name="QBREPORTCOMPARECOL_PREVYEAR" localSheetId="2">FALSE</definedName>
    <definedName name="QBREPORTCOMPARECOL_PREVYEAR" localSheetId="1">TRUE</definedName>
    <definedName name="QBREPORTCOMPARECOL_PREVYEAR" localSheetId="3">TRUE</definedName>
    <definedName name="QBREPORTCOMPARECOL_PYDIFF" localSheetId="0">FALSE</definedName>
    <definedName name="QBREPORTCOMPARECOL_PYDIFF" localSheetId="2">FALSE</definedName>
    <definedName name="QBREPORTCOMPARECOL_PYDIFF" localSheetId="1">TRUE</definedName>
    <definedName name="QBREPORTCOMPARECOL_PYDIFF" localSheetId="3">TRUE</definedName>
    <definedName name="QBREPORTCOMPARECOL_PYPCT" localSheetId="0">FALSE</definedName>
    <definedName name="QBREPORTCOMPARECOL_PYPCT" localSheetId="2">FALSE</definedName>
    <definedName name="QBREPORTCOMPARECOL_PYPCT" localSheetId="1">TRUE</definedName>
    <definedName name="QBREPORTCOMPARECOL_PYPCT" localSheetId="3">TRUE</definedName>
    <definedName name="QBREPORTCOMPARECOL_QTY" localSheetId="0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0">9</definedName>
    <definedName name="QBREPORTROWAXIS" localSheetId="2">11</definedName>
    <definedName name="QBREPORTROWAXIS" localSheetId="1">11</definedName>
    <definedName name="QBREPORTROWAXIS" localSheetId="3">11</definedName>
    <definedName name="QBREPORTSUBCOLAXIS" localSheetId="0">24</definedName>
    <definedName name="QBREPORTSUBCOLAXIS" localSheetId="2">24</definedName>
    <definedName name="QBREPORTSUBCOLAXIS" localSheetId="1">24</definedName>
    <definedName name="QBREPORTSUBCOLAXIS" localSheetId="3">24</definedName>
    <definedName name="QBREPORTTYPE" localSheetId="0">5</definedName>
    <definedName name="QBREPORTTYPE" localSheetId="2">288</definedName>
    <definedName name="QBREPORTTYPE" localSheetId="1">0</definedName>
    <definedName name="QBREPORTTYPE" localSheetId="3">0</definedName>
    <definedName name="QBROWHEADERS" localSheetId="0">5</definedName>
    <definedName name="QBROWHEADERS" localSheetId="2">5</definedName>
    <definedName name="QBROWHEADERS" localSheetId="1">5</definedName>
    <definedName name="QBROWHEADERS" localSheetId="3">7</definedName>
    <definedName name="QBSTARTDATE" localSheetId="0">20140501</definedName>
    <definedName name="QBSTARTDATE" localSheetId="2">20140101</definedName>
    <definedName name="QBSTARTDATE" localSheetId="1">20140101</definedName>
    <definedName name="QBSTARTDATE" localSheetId="3">20140101</definedName>
  </definedNames>
  <calcPr calcId="152511"/>
</workbook>
</file>

<file path=xl/calcChain.xml><?xml version="1.0" encoding="utf-8"?>
<calcChain xmlns="http://schemas.openxmlformats.org/spreadsheetml/2006/main">
  <c r="N17" i="28" l="1"/>
  <c r="L17" i="28"/>
  <c r="N16" i="28"/>
  <c r="L16" i="28"/>
  <c r="N15" i="28"/>
  <c r="L15" i="28"/>
  <c r="J14" i="28"/>
  <c r="J18" i="28" s="1"/>
  <c r="J19" i="28" s="1"/>
  <c r="H14" i="28"/>
  <c r="H18" i="28" s="1"/>
  <c r="N13" i="28"/>
  <c r="L13" i="28"/>
  <c r="N12" i="28"/>
  <c r="L12" i="28"/>
  <c r="N10" i="28"/>
  <c r="L10" i="28"/>
  <c r="N9" i="28"/>
  <c r="L9" i="28"/>
  <c r="H19" i="28" l="1"/>
  <c r="L18" i="28"/>
  <c r="N18" i="28"/>
  <c r="N14" i="28"/>
  <c r="L14" i="28"/>
  <c r="L43" i="27"/>
  <c r="J43" i="27"/>
  <c r="H43" i="27"/>
  <c r="F43" i="27"/>
  <c r="L42" i="27"/>
  <c r="J42" i="27"/>
  <c r="H42" i="27"/>
  <c r="F42" i="27"/>
  <c r="L41" i="27"/>
  <c r="J41" i="27"/>
  <c r="H41" i="27"/>
  <c r="F41" i="27"/>
  <c r="L40" i="27"/>
  <c r="J40" i="27"/>
  <c r="L39" i="27"/>
  <c r="J39" i="27"/>
  <c r="L38" i="27"/>
  <c r="J38" i="27"/>
  <c r="L34" i="27"/>
  <c r="J34" i="27"/>
  <c r="H34" i="27"/>
  <c r="F34" i="27"/>
  <c r="L33" i="27"/>
  <c r="J33" i="27"/>
  <c r="H33" i="27"/>
  <c r="F33" i="27"/>
  <c r="L31" i="27"/>
  <c r="J31" i="27"/>
  <c r="L30" i="27"/>
  <c r="J30" i="27"/>
  <c r="L29" i="27"/>
  <c r="J29" i="27"/>
  <c r="L28" i="27"/>
  <c r="J28" i="27"/>
  <c r="L27" i="27"/>
  <c r="J27" i="27"/>
  <c r="L26" i="27"/>
  <c r="J26" i="27"/>
  <c r="L25" i="27"/>
  <c r="J25" i="27"/>
  <c r="L24" i="27"/>
  <c r="J24" i="27"/>
  <c r="L23" i="27"/>
  <c r="J23" i="27"/>
  <c r="L22" i="27"/>
  <c r="J22" i="27"/>
  <c r="L21" i="27"/>
  <c r="J21" i="27"/>
  <c r="L20" i="27"/>
  <c r="J20" i="27"/>
  <c r="L19" i="27"/>
  <c r="J19" i="27"/>
  <c r="L18" i="27"/>
  <c r="J18" i="27"/>
  <c r="L17" i="27"/>
  <c r="J17" i="27"/>
  <c r="L16" i="27"/>
  <c r="J16" i="27"/>
  <c r="L15" i="27"/>
  <c r="J15" i="27"/>
  <c r="L13" i="27"/>
  <c r="J13" i="27"/>
  <c r="H13" i="27"/>
  <c r="F13" i="27"/>
  <c r="L12" i="27"/>
  <c r="J12" i="27"/>
  <c r="H12" i="27"/>
  <c r="F12" i="27"/>
  <c r="L11" i="27"/>
  <c r="J11" i="27"/>
  <c r="L10" i="27"/>
  <c r="J10" i="27"/>
  <c r="L9" i="27"/>
  <c r="J9" i="27"/>
  <c r="L8" i="27"/>
  <c r="J8" i="27"/>
  <c r="L19" i="28" l="1"/>
  <c r="N19" i="28"/>
  <c r="H43" i="26"/>
  <c r="H44" i="26" s="1"/>
  <c r="F43" i="26"/>
  <c r="F44" i="26" s="1"/>
  <c r="L42" i="26"/>
  <c r="J42" i="26"/>
  <c r="L41" i="26"/>
  <c r="J41" i="26"/>
  <c r="L40" i="26"/>
  <c r="J40" i="26"/>
  <c r="L39" i="26"/>
  <c r="J39" i="26"/>
  <c r="H35" i="26"/>
  <c r="L35" i="26" s="1"/>
  <c r="F35" i="26"/>
  <c r="J35" i="26" s="1"/>
  <c r="L34" i="26"/>
  <c r="J34" i="26"/>
  <c r="L33" i="26"/>
  <c r="J33" i="26"/>
  <c r="L32" i="26"/>
  <c r="J32" i="26"/>
  <c r="L31" i="26"/>
  <c r="J31" i="26"/>
  <c r="L30" i="26"/>
  <c r="J30" i="26"/>
  <c r="L29" i="26"/>
  <c r="J29" i="26"/>
  <c r="L28" i="26"/>
  <c r="J28" i="26"/>
  <c r="L27" i="26"/>
  <c r="J27" i="26"/>
  <c r="L26" i="26"/>
  <c r="J26" i="26"/>
  <c r="L25" i="26"/>
  <c r="J25" i="26"/>
  <c r="L24" i="26"/>
  <c r="J24" i="26"/>
  <c r="L23" i="26"/>
  <c r="J23" i="26"/>
  <c r="L22" i="26"/>
  <c r="J22" i="26"/>
  <c r="L21" i="26"/>
  <c r="J21" i="26"/>
  <c r="L20" i="26"/>
  <c r="J20" i="26"/>
  <c r="L19" i="26"/>
  <c r="J19" i="26"/>
  <c r="L18" i="26"/>
  <c r="J18" i="26"/>
  <c r="L17" i="26"/>
  <c r="J17" i="26"/>
  <c r="L16" i="26"/>
  <c r="J16" i="26"/>
  <c r="H13" i="26"/>
  <c r="H14" i="26" s="1"/>
  <c r="H36" i="26" s="1"/>
  <c r="H45" i="26" s="1"/>
  <c r="F13" i="26"/>
  <c r="F14" i="26" s="1"/>
  <c r="L12" i="26"/>
  <c r="J12" i="26"/>
  <c r="L11" i="26"/>
  <c r="J11" i="26"/>
  <c r="L10" i="26"/>
  <c r="J10" i="26"/>
  <c r="L9" i="26"/>
  <c r="J9" i="26"/>
  <c r="L8" i="26"/>
  <c r="J8" i="26"/>
  <c r="F36" i="26" l="1"/>
  <c r="J14" i="26"/>
  <c r="L14" i="26"/>
  <c r="J44" i="26"/>
  <c r="L44" i="26"/>
  <c r="L13" i="26"/>
  <c r="L43" i="26"/>
  <c r="J13" i="26"/>
  <c r="J43" i="26"/>
  <c r="H67" i="25"/>
  <c r="F67" i="25"/>
  <c r="H60" i="25"/>
  <c r="F60" i="25"/>
  <c r="H56" i="25"/>
  <c r="F56" i="25"/>
  <c r="H44" i="25"/>
  <c r="F44" i="25"/>
  <c r="H41" i="25"/>
  <c r="H57" i="25" s="1"/>
  <c r="H61" i="25" s="1"/>
  <c r="H68" i="25" s="1"/>
  <c r="F41" i="25"/>
  <c r="F57" i="25" s="1"/>
  <c r="F61" i="25" s="1"/>
  <c r="F68" i="25" s="1"/>
  <c r="H33" i="25"/>
  <c r="F33" i="25"/>
  <c r="H29" i="25"/>
  <c r="F29" i="25"/>
  <c r="H24" i="25"/>
  <c r="F24" i="25"/>
  <c r="H18" i="25"/>
  <c r="F18" i="25"/>
  <c r="H14" i="25"/>
  <c r="H25" i="25" s="1"/>
  <c r="H34" i="25" s="1"/>
  <c r="F14" i="25"/>
  <c r="F25" i="25" s="1"/>
  <c r="F34" i="25" s="1"/>
  <c r="F45" i="26" l="1"/>
  <c r="J36" i="26"/>
  <c r="L36" i="26"/>
  <c r="J45" i="26" l="1"/>
  <c r="L45" i="26"/>
</calcChain>
</file>

<file path=xl/sharedStrings.xml><?xml version="1.0" encoding="utf-8"?>
<sst xmlns="http://schemas.openxmlformats.org/spreadsheetml/2006/main" count="204" uniqueCount="150">
  <si>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</si>
  <si>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</si>
  <si>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</si>
  <si>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</si>
  <si>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</si>
  <si>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</si>
  <si>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</si>
  <si>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</si>
  <si>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</si>
  <si>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</si>
  <si>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</si>
  <si>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</si>
  <si>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</si>
  <si>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</si>
  <si>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</si>
  <si>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</si>
  <si>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</si>
  <si>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</si>
  <si>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</si>
  <si>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</si>
  <si>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</si>
  <si>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</si>
  <si>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</si>
  <si>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Long Term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</si>
  <si>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</si>
  <si>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</si>
  <si>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</si>
  <si>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</si>
  <si>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</si>
  <si>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</si>
  <si>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</si>
  <si>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4100.0 · Member dues</t>
  </si>
  <si>
    <t>4110.0 · Conference and training income</t>
  </si>
  <si>
    <t>4400.0 · Royalties,mktg fees,pub sales,m</t>
  </si>
  <si>
    <t>4600.0 · Grant Income</t>
  </si>
  <si>
    <t>4960.0 · Miscellaneous Income</t>
  </si>
  <si>
    <t>Total Income</t>
  </si>
  <si>
    <t>Gross Profit</t>
  </si>
  <si>
    <t>Expense</t>
  </si>
  <si>
    <t>5201.0 · Employee Training Expense</t>
  </si>
  <si>
    <t>5203.0 · Utilities</t>
  </si>
  <si>
    <t>5205.0 · Real Estate Taxes</t>
  </si>
  <si>
    <t>5700.0 · Grant Exp</t>
  </si>
  <si>
    <t>6200.0 · Insurance</t>
  </si>
  <si>
    <t>6210.0 · Travel, meals and entertainment</t>
  </si>
  <si>
    <t>6220.0 · Office supplies and expense</t>
  </si>
  <si>
    <t>6290.0 · Payroll Expenses</t>
  </si>
  <si>
    <t>6310.0 · Conferences and training</t>
  </si>
  <si>
    <t>6350.0 · Lobbying Expense</t>
  </si>
  <si>
    <t>6400.0 · Legal and professional fees</t>
  </si>
  <si>
    <t>6520.0 · Board Expense</t>
  </si>
  <si>
    <t>6530.0 · Depreciation Expense</t>
  </si>
  <si>
    <t>6550.0 · Dues &amp; Subscriptions</t>
  </si>
  <si>
    <t>6560.0 · Equipment Lease</t>
  </si>
  <si>
    <t>6610.0 · Telephone Expense</t>
  </si>
  <si>
    <t>6700.0 · Loan Interest - LOC</t>
  </si>
  <si>
    <t>6800.0 · Bad Debt (Recovery) Expense</t>
  </si>
  <si>
    <t>Total Expense</t>
  </si>
  <si>
    <t>Net Ordinary Income</t>
  </si>
  <si>
    <t>Other Income/Expense</t>
  </si>
  <si>
    <t>Other Income</t>
  </si>
  <si>
    <t>7200.0 · Inter-Agency Charges</t>
  </si>
  <si>
    <t>7300.0 · OPRA investment income</t>
  </si>
  <si>
    <t>7400.0 · Foundation investment income</t>
  </si>
  <si>
    <t>Total Other Income</t>
  </si>
  <si>
    <t>Net Other Income</t>
  </si>
  <si>
    <t>Budget</t>
  </si>
  <si>
    <t>$ Over Budget</t>
  </si>
  <si>
    <t>% of Budget</t>
  </si>
  <si>
    <t>Comments</t>
  </si>
  <si>
    <t>Changed the invoicing for 2014 so A/R and deferred revenue will be less in 2014</t>
  </si>
  <si>
    <t>1030.0 · Petty Cash</t>
  </si>
  <si>
    <t>1041.0 · Cash - OPRA Investments</t>
  </si>
  <si>
    <t>1043.0 · Cash - Huntington Checking</t>
  </si>
  <si>
    <t>1050.0 · Cash - OPRA Properties</t>
  </si>
  <si>
    <t>1070.0 · Cash - OPRA Foundation</t>
  </si>
  <si>
    <t>1200.0 · Accounts Receivable</t>
  </si>
  <si>
    <t>1204.0 · Allowance for doubtful accounts</t>
  </si>
  <si>
    <t>1400.0 · Prepaid Expenses</t>
  </si>
  <si>
    <t>1499.0 · Undeposited Funds</t>
  </si>
  <si>
    <t>1600.0 · Intercompany - Due To/From</t>
  </si>
  <si>
    <t>1500.0 · Property - cost</t>
  </si>
  <si>
    <t>1510.0 · Accumulated depreciation</t>
  </si>
  <si>
    <t>1530.0 · Investments - OPRA</t>
  </si>
  <si>
    <t>1540.0 · Investments-Foundation</t>
  </si>
  <si>
    <t>2100.0 · Accounts Payable - Trade</t>
  </si>
  <si>
    <t>Total Accounts Payable</t>
  </si>
  <si>
    <t>2113.0 · Elan Credit Card</t>
  </si>
  <si>
    <t>Total Credit Cards</t>
  </si>
  <si>
    <t>2230.0 · Accrued Real Estate Taxes</t>
  </si>
  <si>
    <t>2400.0 · Payroll Liabilities</t>
  </si>
  <si>
    <t>2520.0 · 401K Withholding Payable</t>
  </si>
  <si>
    <t>2550.0 · Accrued legal fees</t>
  </si>
  <si>
    <t>2553.0 · Accrued Wages</t>
  </si>
  <si>
    <t>2556.0 · Payroll Withholding</t>
  </si>
  <si>
    <t>2564.0 · Accrued Vacation</t>
  </si>
  <si>
    <t>2570.0 · Deferred Membership Dues</t>
  </si>
  <si>
    <t>2571.0 · Deferred Income - Other</t>
  </si>
  <si>
    <t>2588.0 · Current Portion Long Term Debt</t>
  </si>
  <si>
    <t>2600.0 · Capital lease obligation</t>
  </si>
  <si>
    <t>3020.0 · Net assets - OPRA</t>
  </si>
  <si>
    <t>3030.0 · Net assets - Foundation</t>
  </si>
  <si>
    <t>3900.0 · Net Assets</t>
  </si>
  <si>
    <t>7100.0 · LLC interest income</t>
  </si>
  <si>
    <t>$ Change</t>
  </si>
  <si>
    <t>% Change</t>
  </si>
  <si>
    <t>Ohio Provider Resource Association</t>
  </si>
  <si>
    <t>Consolidated Statement of Financial Position</t>
  </si>
  <si>
    <t>1305.0 · Suspense</t>
  </si>
  <si>
    <t>2110.0 · A/P - received after month-end</t>
  </si>
  <si>
    <t>Total Cash &amp; Investments:</t>
  </si>
  <si>
    <t>Consolidated Statement of Activities</t>
  </si>
  <si>
    <t>5650.0 · DD Council Grant expenses</t>
  </si>
  <si>
    <t>Overall, not much change in membership dues for 2014</t>
  </si>
  <si>
    <t xml:space="preserve">Overall drop in Spring Conference revenue.  </t>
  </si>
  <si>
    <t>Profit &amp; Loss Budget vs. Actual</t>
  </si>
  <si>
    <t>Overall, not sure if there will be much change.  Increase maybe due to deferred revenue calculation difference.</t>
  </si>
  <si>
    <t>Did not hire new positions until later in the year.</t>
  </si>
  <si>
    <t>As of May 31, 2014</t>
  </si>
  <si>
    <t>May 31, 14</t>
  </si>
  <si>
    <t>May 31, 13</t>
  </si>
  <si>
    <t>2013 - $2,833,910</t>
  </si>
  <si>
    <t>2014 - $2,908,247</t>
  </si>
  <si>
    <t>increase $74,337</t>
  </si>
  <si>
    <t>Changed the invoicing for 2014 so A/R and deferred revenue will be less in 2014.  A/R is about $16,700 and 2013 Rebates are about $12,000 (Most to be applied to 7/1/14 invoices).</t>
  </si>
  <si>
    <t>Monthly retainer plus May bill</t>
  </si>
  <si>
    <t>January through May 2014</t>
  </si>
  <si>
    <t>Jan - May 14</t>
  </si>
  <si>
    <t>Jan - May 13</t>
  </si>
  <si>
    <t>Not much change in Revenue from 2013 to 2014.</t>
  </si>
  <si>
    <t>Benefits of using monthly legal retainer</t>
  </si>
  <si>
    <t>Spring Conference Expenses were up in 2014.</t>
  </si>
  <si>
    <t>Additional Lobbying consultants in 2014 as compared to 2013.</t>
  </si>
  <si>
    <t>Mostly Waiver Pilot Expenses</t>
  </si>
  <si>
    <t>Spring Conference Revenue in 2014 was down.</t>
  </si>
  <si>
    <t>We can only invoice DODD for Ohio Consultant fees, not travel.</t>
  </si>
  <si>
    <t>Spent less on Waiver Pilot than budgeted.</t>
  </si>
  <si>
    <t>Spent a more on Spring Conference than budgeted.</t>
  </si>
  <si>
    <t>Temporary staff increase.</t>
  </si>
  <si>
    <t>Consolidated Statement of Activities - Professional Fees</t>
  </si>
  <si>
    <t>6410.0 · Accounting Services</t>
  </si>
  <si>
    <t>6420.0 · Computer Services</t>
  </si>
  <si>
    <t>6430.0 · Legal Fees</t>
  </si>
  <si>
    <t>6430.1 · Member Benefit Fees</t>
  </si>
  <si>
    <t>6430.0 · Legal Fees - Other</t>
  </si>
  <si>
    <t>Total 6430.0 · Legal Fees</t>
  </si>
  <si>
    <t>6450.0 · Professional Fees</t>
  </si>
  <si>
    <t>6460.0 · Payroll Services</t>
  </si>
  <si>
    <t>6470.0 · Temporary Office Support</t>
  </si>
  <si>
    <t>Total 6400.0 · Legal and professional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</si>
</sst>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%_);[Red]\(#,##0%\)"/>
    <numFmt numFmtId="165" formatCode="#,##0.0#%_);[Red]\(#,##0.0#%\)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8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0" fontId="3" fillId="0" borderId="0" xfId="0" applyNumberFormat="1" applyFont="1"/>
    <xf numFmtId="49" fontId="3" fillId="0" borderId="0" xfId="0" applyNumberFormat="1" applyFont="1"/>
    <xf numFmtId="38" fontId="3" fillId="0" borderId="0" xfId="0" applyNumberFormat="1" applyFont="1"/>
    <xf numFmtId="164" fontId="3" fillId="0" borderId="0" xfId="0" applyNumberFormat="1" applyFont="1"/>
    <xf numFmtId="38" fontId="3" fillId="0" borderId="3" xfId="0" applyNumberFormat="1" applyFont="1" applyBorder="1"/>
    <xf numFmtId="38" fontId="3" fillId="0" borderId="0" xfId="0" applyNumberFormat="1" applyFont="1" applyBorder="1"/>
    <xf numFmtId="38" fontId="3" fillId="0" borderId="4" xfId="0" applyNumberFormat="1" applyFont="1" applyBorder="1"/>
    <xf numFmtId="164" fontId="3" fillId="0" borderId="0" xfId="0" applyNumberFormat="1" applyFont="1" applyBorder="1"/>
    <xf numFmtId="164" fontId="3" fillId="0" borderId="4" xfId="0" applyNumberFormat="1" applyFont="1" applyBorder="1"/>
    <xf numFmtId="38" fontId="3" fillId="0" borderId="5" xfId="0" applyNumberFormat="1" applyFont="1" applyBorder="1"/>
    <xf numFmtId="164" fontId="3" fillId="0" borderId="5" xfId="0" applyNumberFormat="1" applyFont="1" applyBorder="1"/>
    <xf numFmtId="38" fontId="2" fillId="0" borderId="6" xfId="0" applyNumberFormat="1" applyFont="1" applyBorder="1"/>
    <xf numFmtId="164" fontId="2" fillId="0" borderId="6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165" fontId="3" fillId="0" borderId="0" xfId="0" applyNumberFormat="1" applyFont="1"/>
    <xf numFmtId="38" fontId="2" fillId="0" borderId="0" xfId="0" applyNumberFormat="1" applyFont="1"/>
    <xf numFmtId="0" fontId="2" fillId="0" borderId="0" xfId="0" applyFont="1"/>
    <xf numFmtId="49" fontId="5" fillId="0" borderId="0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NumberFormat="1" applyFont="1"/>
    <xf numFmtId="0" fontId="5" fillId="0" borderId="0" xfId="0" applyNumberFormat="1" applyFont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65" fontId="3" fillId="0" borderId="3" xfId="0" applyNumberFormat="1" applyFont="1" applyBorder="1"/>
    <xf numFmtId="165" fontId="3" fillId="0" borderId="0" xfId="0" applyNumberFormat="1" applyFont="1" applyBorder="1"/>
    <xf numFmtId="165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1505" name="FILTER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1506" name="HEADER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4577" name="FILTER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4578" name="HEADER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6625" name="FILTER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6626" name="HEADER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7649" name="FILTER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7650" name="HEADER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J69"/>
  <sheetViews>
    <sheetView workbookViewId="0">
      <pane xSplit="5" ySplit="5" topLeftCell="F6" activePane="bottomRight" state="frozenSplit"/>
      <selection pane="topRight" activeCell="F1" sqref="F1"/>
      <selection pane="bottomLeft" activeCell="A6" sqref="A6"/>
      <selection pane="bottomRight" activeCell="F6" sqref="F6"/>
    </sheetView>
  </sheetViews>
  <sheetFormatPr defaultRowHeight="15" x14ac:dyDescent="0.25"/>
  <cols>
    <col min="1" max="4" width="3" style="1" customWidth="1"/>
    <col min="5" max="5" width="45.28515625" style="1" customWidth="1"/>
    <col min="6" max="6" width="15.42578125" style="2" bestFit="1" customWidth="1"/>
    <col min="7" max="7" width="2.28515625" style="2" customWidth="1"/>
    <col min="8" max="8" width="15.42578125" style="2" bestFit="1" customWidth="1"/>
    <col min="9" max="9" width="2.140625" customWidth="1"/>
    <col min="10" max="10" width="46.85546875" customWidth="1"/>
  </cols>
  <sheetData>
    <row r="1" spans="1:10" ht="15.75" x14ac:dyDescent="0.25">
      <c r="A1" s="35" t="s">
        <v>106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5.75" x14ac:dyDescent="0.25">
      <c r="A2" s="35" t="s">
        <v>107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.75" x14ac:dyDescent="0.25">
      <c r="A3" s="35" t="s">
        <v>118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6.5" thickBot="1" x14ac:dyDescent="0.3">
      <c r="A4" s="3"/>
      <c r="B4" s="3"/>
      <c r="C4" s="3"/>
      <c r="D4" s="3"/>
      <c r="E4" s="3"/>
      <c r="F4" s="24"/>
      <c r="G4" s="25"/>
      <c r="H4" s="24"/>
      <c r="I4" s="26"/>
      <c r="J4" s="26"/>
    </row>
    <row r="5" spans="1:10" s="20" customFormat="1" ht="17.25" thickTop="1" thickBot="1" x14ac:dyDescent="0.3">
      <c r="A5" s="4"/>
      <c r="B5" s="4"/>
      <c r="C5" s="4"/>
      <c r="D5" s="4"/>
      <c r="E5" s="4"/>
      <c r="F5" s="5" t="s">
        <v>119</v>
      </c>
      <c r="G5" s="27"/>
      <c r="H5" s="5" t="s">
        <v>120</v>
      </c>
      <c r="I5" s="28"/>
      <c r="J5" s="29" t="s">
        <v>69</v>
      </c>
    </row>
    <row r="6" spans="1:10" ht="16.5" thickTop="1" x14ac:dyDescent="0.25">
      <c r="A6" s="7" t="s">
        <v>0</v>
      </c>
      <c r="B6" s="7"/>
      <c r="C6" s="7"/>
      <c r="D6" s="7"/>
      <c r="E6" s="7"/>
      <c r="F6" s="6"/>
      <c r="G6" s="7"/>
      <c r="H6" s="6"/>
      <c r="I6" s="26"/>
      <c r="J6" s="26"/>
    </row>
    <row r="7" spans="1:10" ht="15.75" x14ac:dyDescent="0.25">
      <c r="A7" s="7"/>
      <c r="B7" s="7" t="s">
        <v>1</v>
      </c>
      <c r="C7" s="7"/>
      <c r="D7" s="7"/>
      <c r="E7" s="7"/>
      <c r="F7" s="6"/>
      <c r="G7" s="7"/>
      <c r="H7" s="6"/>
      <c r="I7" s="26"/>
      <c r="J7" s="26"/>
    </row>
    <row r="8" spans="1:10" ht="15.75" x14ac:dyDescent="0.25">
      <c r="A8" s="7"/>
      <c r="B8" s="7"/>
      <c r="C8" s="7" t="s">
        <v>2</v>
      </c>
      <c r="D8" s="7"/>
      <c r="E8" s="7"/>
      <c r="F8" s="6"/>
      <c r="G8" s="7"/>
      <c r="H8" s="6"/>
      <c r="I8" s="26"/>
      <c r="J8" s="26"/>
    </row>
    <row r="9" spans="1:10" ht="15.75" x14ac:dyDescent="0.25">
      <c r="A9" s="7"/>
      <c r="B9" s="7"/>
      <c r="C9" s="7"/>
      <c r="D9" s="7" t="s">
        <v>71</v>
      </c>
      <c r="E9" s="7"/>
      <c r="F9" s="8">
        <v>236.65</v>
      </c>
      <c r="G9" s="8"/>
      <c r="H9" s="8">
        <v>144.33000000000001</v>
      </c>
      <c r="I9" s="26"/>
      <c r="J9" s="30" t="s">
        <v>110</v>
      </c>
    </row>
    <row r="10" spans="1:10" ht="15.75" x14ac:dyDescent="0.25">
      <c r="A10" s="7"/>
      <c r="B10" s="7"/>
      <c r="C10" s="7"/>
      <c r="D10" s="7" t="s">
        <v>72</v>
      </c>
      <c r="E10" s="7"/>
      <c r="F10" s="8">
        <v>967556.43</v>
      </c>
      <c r="G10" s="8"/>
      <c r="H10" s="8">
        <v>542078.78</v>
      </c>
      <c r="I10" s="26"/>
      <c r="J10" s="30" t="s">
        <v>121</v>
      </c>
    </row>
    <row r="11" spans="1:10" ht="15.75" x14ac:dyDescent="0.25">
      <c r="A11" s="7"/>
      <c r="B11" s="7"/>
      <c r="C11" s="7"/>
      <c r="D11" s="7" t="s">
        <v>73</v>
      </c>
      <c r="E11" s="7"/>
      <c r="F11" s="8">
        <v>20307.38</v>
      </c>
      <c r="G11" s="8"/>
      <c r="H11" s="8">
        <v>316698.55</v>
      </c>
      <c r="I11" s="26"/>
      <c r="J11" s="30" t="s">
        <v>122</v>
      </c>
    </row>
    <row r="12" spans="1:10" ht="15.75" x14ac:dyDescent="0.25">
      <c r="A12" s="7"/>
      <c r="B12" s="7"/>
      <c r="C12" s="7"/>
      <c r="D12" s="7" t="s">
        <v>74</v>
      </c>
      <c r="E12" s="7"/>
      <c r="F12" s="8">
        <v>26372.36</v>
      </c>
      <c r="G12" s="8"/>
      <c r="H12" s="8">
        <v>33265.21</v>
      </c>
      <c r="I12" s="26"/>
      <c r="J12" s="30" t="s">
        <v>123</v>
      </c>
    </row>
    <row r="13" spans="1:10" ht="16.5" thickBot="1" x14ac:dyDescent="0.3">
      <c r="A13" s="7"/>
      <c r="B13" s="7"/>
      <c r="C13" s="7"/>
      <c r="D13" s="7" t="s">
        <v>75</v>
      </c>
      <c r="E13" s="7"/>
      <c r="F13" s="10">
        <v>33492.54</v>
      </c>
      <c r="G13" s="8"/>
      <c r="H13" s="10">
        <v>5995.7</v>
      </c>
      <c r="I13" s="26"/>
      <c r="J13" s="30"/>
    </row>
    <row r="14" spans="1:10" ht="15.75" x14ac:dyDescent="0.25">
      <c r="A14" s="7"/>
      <c r="B14" s="7"/>
      <c r="C14" s="7" t="s">
        <v>3</v>
      </c>
      <c r="D14" s="7"/>
      <c r="E14" s="7"/>
      <c r="F14" s="8">
        <f>ROUND(SUM(F8:F13),5)</f>
        <v>1047965.36</v>
      </c>
      <c r="G14" s="8"/>
      <c r="H14" s="8">
        <f>ROUND(SUM(H8:H13),5)</f>
        <v>898182.57</v>
      </c>
      <c r="I14" s="26"/>
      <c r="J14" s="30"/>
    </row>
    <row r="15" spans="1:10" ht="30" customHeight="1" x14ac:dyDescent="0.25">
      <c r="A15" s="7"/>
      <c r="B15" s="7"/>
      <c r="C15" s="7" t="s">
        <v>4</v>
      </c>
      <c r="D15" s="7"/>
      <c r="E15" s="7"/>
      <c r="F15" s="8"/>
      <c r="G15" s="8"/>
      <c r="H15" s="8"/>
      <c r="I15" s="26"/>
      <c r="J15" s="30"/>
    </row>
    <row r="16" spans="1:10" ht="75.75" x14ac:dyDescent="0.25">
      <c r="A16" s="7"/>
      <c r="B16" s="7"/>
      <c r="C16" s="7"/>
      <c r="D16" s="7" t="s">
        <v>76</v>
      </c>
      <c r="E16" s="7"/>
      <c r="F16" s="8">
        <v>16036.13</v>
      </c>
      <c r="G16" s="8"/>
      <c r="H16" s="8">
        <v>402715.38</v>
      </c>
      <c r="I16" s="26"/>
      <c r="J16" s="30" t="s">
        <v>124</v>
      </c>
    </row>
    <row r="17" spans="1:10" ht="16.5" thickBot="1" x14ac:dyDescent="0.3">
      <c r="A17" s="7"/>
      <c r="B17" s="7"/>
      <c r="C17" s="7"/>
      <c r="D17" s="7" t="s">
        <v>77</v>
      </c>
      <c r="E17" s="7"/>
      <c r="F17" s="10">
        <v>0</v>
      </c>
      <c r="G17" s="8"/>
      <c r="H17" s="10">
        <v>-10000</v>
      </c>
      <c r="I17" s="26"/>
      <c r="J17" s="26"/>
    </row>
    <row r="18" spans="1:10" ht="15.75" x14ac:dyDescent="0.25">
      <c r="A18" s="7"/>
      <c r="B18" s="7"/>
      <c r="C18" s="7" t="s">
        <v>5</v>
      </c>
      <c r="D18" s="7"/>
      <c r="E18" s="7"/>
      <c r="F18" s="8">
        <f>ROUND(SUM(F15:F17),5)</f>
        <v>16036.13</v>
      </c>
      <c r="G18" s="8"/>
      <c r="H18" s="8">
        <f>ROUND(SUM(H15:H17),5)</f>
        <v>392715.38</v>
      </c>
      <c r="I18" s="26"/>
      <c r="J18" s="26"/>
    </row>
    <row r="19" spans="1:10" ht="30" customHeight="1" x14ac:dyDescent="0.25">
      <c r="A19" s="7"/>
      <c r="B19" s="7"/>
      <c r="C19" s="7" t="s">
        <v>6</v>
      </c>
      <c r="D19" s="7"/>
      <c r="E19" s="7"/>
      <c r="F19" s="8"/>
      <c r="G19" s="8"/>
      <c r="H19" s="8"/>
      <c r="I19" s="26"/>
      <c r="J19" s="30"/>
    </row>
    <row r="20" spans="1:10" ht="15.75" x14ac:dyDescent="0.25">
      <c r="A20" s="7"/>
      <c r="B20" s="7"/>
      <c r="C20" s="7"/>
      <c r="D20" s="7" t="s">
        <v>108</v>
      </c>
      <c r="E20" s="7"/>
      <c r="F20" s="8">
        <v>0</v>
      </c>
      <c r="G20" s="8"/>
      <c r="H20" s="8">
        <v>11.74</v>
      </c>
      <c r="I20" s="26"/>
      <c r="J20" s="30"/>
    </row>
    <row r="21" spans="1:10" ht="15.75" x14ac:dyDescent="0.25">
      <c r="A21" s="7"/>
      <c r="B21" s="7"/>
      <c r="C21" s="7"/>
      <c r="D21" s="7" t="s">
        <v>78</v>
      </c>
      <c r="E21" s="7"/>
      <c r="F21" s="8">
        <v>7786.36</v>
      </c>
      <c r="G21" s="8"/>
      <c r="H21" s="8">
        <v>1003.23</v>
      </c>
      <c r="I21" s="26"/>
      <c r="J21" s="30"/>
    </row>
    <row r="22" spans="1:10" ht="15.75" x14ac:dyDescent="0.25">
      <c r="A22" s="7"/>
      <c r="B22" s="7"/>
      <c r="C22" s="7"/>
      <c r="D22" s="7" t="s">
        <v>79</v>
      </c>
      <c r="E22" s="7"/>
      <c r="F22" s="8">
        <v>255</v>
      </c>
      <c r="G22" s="8"/>
      <c r="H22" s="8">
        <v>1475</v>
      </c>
      <c r="I22" s="26"/>
      <c r="J22" s="30"/>
    </row>
    <row r="23" spans="1:10" ht="16.5" thickBot="1" x14ac:dyDescent="0.3">
      <c r="A23" s="7"/>
      <c r="B23" s="7"/>
      <c r="C23" s="7"/>
      <c r="D23" s="7" t="s">
        <v>80</v>
      </c>
      <c r="E23" s="7"/>
      <c r="F23" s="11">
        <v>0</v>
      </c>
      <c r="G23" s="8"/>
      <c r="H23" s="11">
        <v>0</v>
      </c>
      <c r="I23" s="26"/>
      <c r="J23" s="30"/>
    </row>
    <row r="24" spans="1:10" ht="16.5" thickBot="1" x14ac:dyDescent="0.3">
      <c r="A24" s="7"/>
      <c r="B24" s="7"/>
      <c r="C24" s="7" t="s">
        <v>7</v>
      </c>
      <c r="D24" s="7"/>
      <c r="E24" s="7"/>
      <c r="F24" s="12">
        <f>ROUND(SUM(F19:F23),5)</f>
        <v>8041.36</v>
      </c>
      <c r="G24" s="8"/>
      <c r="H24" s="12">
        <f>ROUND(SUM(H19:H23),5)</f>
        <v>2489.9699999999998</v>
      </c>
      <c r="I24" s="26"/>
    </row>
    <row r="25" spans="1:10" ht="30" customHeight="1" x14ac:dyDescent="0.25">
      <c r="A25" s="7"/>
      <c r="B25" s="7" t="s">
        <v>8</v>
      </c>
      <c r="C25" s="7"/>
      <c r="D25" s="7"/>
      <c r="E25" s="7"/>
      <c r="F25" s="8">
        <f>ROUND(F7+F14+F18+F24,5)</f>
        <v>1072042.8500000001</v>
      </c>
      <c r="G25" s="8"/>
      <c r="H25" s="8">
        <f>ROUND(H7+H14+H18+H24,5)</f>
        <v>1293387.92</v>
      </c>
      <c r="I25" s="26"/>
      <c r="J25" s="30"/>
    </row>
    <row r="26" spans="1:10" ht="30" customHeight="1" x14ac:dyDescent="0.25">
      <c r="A26" s="7"/>
      <c r="B26" s="7" t="s">
        <v>9</v>
      </c>
      <c r="C26" s="7"/>
      <c r="D26" s="7"/>
      <c r="E26" s="7"/>
      <c r="F26" s="8"/>
      <c r="G26" s="8"/>
      <c r="H26" s="8"/>
      <c r="I26" s="26"/>
      <c r="J26" s="30"/>
    </row>
    <row r="27" spans="1:10" ht="15.75" x14ac:dyDescent="0.25">
      <c r="A27" s="7"/>
      <c r="B27" s="7"/>
      <c r="C27" s="7" t="s">
        <v>81</v>
      </c>
      <c r="D27" s="7"/>
      <c r="E27" s="7"/>
      <c r="F27" s="8">
        <v>664668.68000000005</v>
      </c>
      <c r="G27" s="8"/>
      <c r="H27" s="8">
        <v>655029.9</v>
      </c>
      <c r="I27" s="26"/>
      <c r="J27" s="30"/>
    </row>
    <row r="28" spans="1:10" ht="16.5" thickBot="1" x14ac:dyDescent="0.3">
      <c r="A28" s="7"/>
      <c r="B28" s="7"/>
      <c r="C28" s="7" t="s">
        <v>82</v>
      </c>
      <c r="D28" s="7"/>
      <c r="E28" s="7"/>
      <c r="F28" s="10">
        <v>-164961.10999999999</v>
      </c>
      <c r="G28" s="8"/>
      <c r="H28" s="10">
        <v>-130462.9</v>
      </c>
      <c r="I28" s="26"/>
      <c r="J28" s="30"/>
    </row>
    <row r="29" spans="1:10" ht="15.75" x14ac:dyDescent="0.25">
      <c r="A29" s="7"/>
      <c r="B29" s="7" t="s">
        <v>10</v>
      </c>
      <c r="C29" s="7"/>
      <c r="D29" s="7"/>
      <c r="E29" s="7"/>
      <c r="F29" s="8">
        <f>ROUND(SUM(F26:F28),5)</f>
        <v>499707.57</v>
      </c>
      <c r="G29" s="8"/>
      <c r="H29" s="8">
        <f>ROUND(SUM(H26:H28),5)</f>
        <v>524567</v>
      </c>
      <c r="I29" s="26"/>
      <c r="J29" s="30"/>
    </row>
    <row r="30" spans="1:10" ht="30" customHeight="1" x14ac:dyDescent="0.25">
      <c r="A30" s="7"/>
      <c r="B30" s="7" t="s">
        <v>11</v>
      </c>
      <c r="C30" s="7"/>
      <c r="D30" s="7"/>
      <c r="E30" s="7"/>
      <c r="F30" s="8"/>
      <c r="G30" s="8"/>
      <c r="H30" s="8"/>
      <c r="I30" s="26"/>
      <c r="J30" s="30"/>
    </row>
    <row r="31" spans="1:10" ht="15.75" x14ac:dyDescent="0.25">
      <c r="A31" s="7"/>
      <c r="B31" s="7"/>
      <c r="C31" s="7" t="s">
        <v>83</v>
      </c>
      <c r="D31" s="7"/>
      <c r="E31" s="7"/>
      <c r="F31" s="8">
        <v>1522058.47</v>
      </c>
      <c r="G31" s="8"/>
      <c r="H31" s="8">
        <v>1602106.26</v>
      </c>
      <c r="I31" s="26"/>
      <c r="J31" s="30"/>
    </row>
    <row r="32" spans="1:10" ht="16.5" thickBot="1" x14ac:dyDescent="0.3">
      <c r="A32" s="7"/>
      <c r="B32" s="7"/>
      <c r="C32" s="7" t="s">
        <v>84</v>
      </c>
      <c r="D32" s="7"/>
      <c r="E32" s="7"/>
      <c r="F32" s="11">
        <v>338459.89</v>
      </c>
      <c r="G32" s="8"/>
      <c r="H32" s="11">
        <v>333765.99</v>
      </c>
      <c r="I32" s="26"/>
      <c r="J32" s="30"/>
    </row>
    <row r="33" spans="1:10" ht="16.5" thickBot="1" x14ac:dyDescent="0.3">
      <c r="A33" s="7"/>
      <c r="B33" s="7" t="s">
        <v>12</v>
      </c>
      <c r="C33" s="7"/>
      <c r="D33" s="7"/>
      <c r="E33" s="7"/>
      <c r="F33" s="15">
        <f>ROUND(SUM(F30:F32),5)</f>
        <v>1860518.36</v>
      </c>
      <c r="G33" s="8"/>
      <c r="H33" s="15">
        <f>ROUND(SUM(H30:H32),5)</f>
        <v>1935872.25</v>
      </c>
      <c r="I33" s="26"/>
      <c r="J33" s="30"/>
    </row>
    <row r="34" spans="1:10" s="19" customFormat="1" ht="30" customHeight="1" thickBot="1" x14ac:dyDescent="0.3">
      <c r="A34" s="7" t="s">
        <v>13</v>
      </c>
      <c r="B34" s="7"/>
      <c r="C34" s="7"/>
      <c r="D34" s="7"/>
      <c r="E34" s="7"/>
      <c r="F34" s="17">
        <f>ROUND(F6+F25+F29+F33,5)</f>
        <v>3432268.78</v>
      </c>
      <c r="G34" s="22"/>
      <c r="H34" s="17">
        <f>ROUND(H6+H25+H29+H33,5)</f>
        <v>3753827.17</v>
      </c>
      <c r="I34" s="23"/>
      <c r="J34" s="30"/>
    </row>
    <row r="35" spans="1:10" ht="31.5" customHeight="1" thickTop="1" x14ac:dyDescent="0.25">
      <c r="A35" s="7" t="s">
        <v>14</v>
      </c>
      <c r="B35" s="7"/>
      <c r="C35" s="7"/>
      <c r="D35" s="7"/>
      <c r="E35" s="7"/>
      <c r="F35" s="8"/>
      <c r="G35" s="8"/>
      <c r="H35" s="8"/>
      <c r="I35" s="26"/>
      <c r="J35" s="30"/>
    </row>
    <row r="36" spans="1:10" ht="15.75" x14ac:dyDescent="0.25">
      <c r="A36" s="7"/>
      <c r="B36" s="7" t="s">
        <v>15</v>
      </c>
      <c r="C36" s="7"/>
      <c r="D36" s="7"/>
      <c r="E36" s="7"/>
      <c r="F36" s="8"/>
      <c r="G36" s="8"/>
      <c r="H36" s="8"/>
      <c r="I36" s="26"/>
      <c r="J36" s="30"/>
    </row>
    <row r="37" spans="1:10" ht="15.75" x14ac:dyDescent="0.25">
      <c r="A37" s="7"/>
      <c r="B37" s="7"/>
      <c r="C37" s="7" t="s">
        <v>16</v>
      </c>
      <c r="D37" s="7"/>
      <c r="E37" s="7"/>
      <c r="F37" s="8"/>
      <c r="G37" s="8"/>
      <c r="H37" s="8"/>
      <c r="I37" s="26"/>
      <c r="J37" s="30"/>
    </row>
    <row r="38" spans="1:10" ht="15.75" x14ac:dyDescent="0.25">
      <c r="A38" s="7"/>
      <c r="B38" s="7"/>
      <c r="C38" s="7"/>
      <c r="D38" s="7" t="s">
        <v>17</v>
      </c>
      <c r="E38" s="7"/>
      <c r="F38" s="8"/>
      <c r="G38" s="8"/>
      <c r="H38" s="8"/>
      <c r="I38" s="26"/>
      <c r="J38" s="30"/>
    </row>
    <row r="39" spans="1:10" ht="15.75" x14ac:dyDescent="0.25">
      <c r="A39" s="7"/>
      <c r="B39" s="7"/>
      <c r="C39" s="7"/>
      <c r="D39" s="7"/>
      <c r="E39" s="7" t="s">
        <v>85</v>
      </c>
      <c r="F39" s="8">
        <v>3484.9</v>
      </c>
      <c r="G39" s="8"/>
      <c r="H39" s="8">
        <v>84142.75</v>
      </c>
      <c r="I39" s="26"/>
      <c r="J39" s="30"/>
    </row>
    <row r="40" spans="1:10" ht="16.5" thickBot="1" x14ac:dyDescent="0.3">
      <c r="A40" s="7"/>
      <c r="B40" s="7"/>
      <c r="C40" s="7"/>
      <c r="D40" s="7"/>
      <c r="E40" s="7" t="s">
        <v>109</v>
      </c>
      <c r="F40" s="10">
        <v>0</v>
      </c>
      <c r="G40" s="8"/>
      <c r="H40" s="10">
        <v>1510.17</v>
      </c>
      <c r="I40" s="26"/>
      <c r="J40" s="30"/>
    </row>
    <row r="41" spans="1:10" ht="15.75" x14ac:dyDescent="0.25">
      <c r="A41" s="7"/>
      <c r="B41" s="7"/>
      <c r="C41" s="7"/>
      <c r="D41" s="7" t="s">
        <v>86</v>
      </c>
      <c r="E41" s="7"/>
      <c r="F41" s="8">
        <f>ROUND(SUM(F38:F40),5)</f>
        <v>3484.9</v>
      </c>
      <c r="G41" s="8"/>
      <c r="H41" s="8">
        <f>ROUND(SUM(H38:H40),5)</f>
        <v>85652.92</v>
      </c>
      <c r="I41" s="26"/>
      <c r="J41" s="30"/>
    </row>
    <row r="42" spans="1:10" ht="30" customHeight="1" x14ac:dyDescent="0.25">
      <c r="A42" s="7"/>
      <c r="B42" s="7"/>
      <c r="C42" s="7"/>
      <c r="D42" s="7" t="s">
        <v>18</v>
      </c>
      <c r="E42" s="7"/>
      <c r="F42" s="8"/>
      <c r="G42" s="8"/>
      <c r="H42" s="8"/>
      <c r="I42" s="26"/>
      <c r="J42" s="30"/>
    </row>
    <row r="43" spans="1:10" ht="16.5" thickBot="1" x14ac:dyDescent="0.3">
      <c r="A43" s="7"/>
      <c r="B43" s="7"/>
      <c r="C43" s="7"/>
      <c r="D43" s="7"/>
      <c r="E43" s="7" t="s">
        <v>87</v>
      </c>
      <c r="F43" s="10">
        <v>5977.05</v>
      </c>
      <c r="G43" s="8"/>
      <c r="H43" s="10">
        <v>4927.5600000000004</v>
      </c>
      <c r="I43" s="26"/>
      <c r="J43" s="30"/>
    </row>
    <row r="44" spans="1:10" ht="15.75" x14ac:dyDescent="0.25">
      <c r="A44" s="7"/>
      <c r="B44" s="7"/>
      <c r="C44" s="7"/>
      <c r="D44" s="7" t="s">
        <v>88</v>
      </c>
      <c r="E44" s="7"/>
      <c r="F44" s="8">
        <f>ROUND(SUM(F42:F43),5)</f>
        <v>5977.05</v>
      </c>
      <c r="G44" s="8"/>
      <c r="H44" s="8">
        <f>ROUND(SUM(H42:H43),5)</f>
        <v>4927.5600000000004</v>
      </c>
      <c r="I44" s="26"/>
      <c r="J44" s="30"/>
    </row>
    <row r="45" spans="1:10" ht="30" customHeight="1" x14ac:dyDescent="0.25">
      <c r="A45" s="7"/>
      <c r="B45" s="7"/>
      <c r="C45" s="7"/>
      <c r="D45" s="7" t="s">
        <v>19</v>
      </c>
      <c r="E45" s="7"/>
      <c r="F45" s="8"/>
      <c r="G45" s="8"/>
      <c r="H45" s="8"/>
      <c r="I45" s="26"/>
      <c r="J45" s="30"/>
    </row>
    <row r="46" spans="1:10" ht="15.75" x14ac:dyDescent="0.25">
      <c r="A46" s="7"/>
      <c r="B46" s="7"/>
      <c r="C46" s="7"/>
      <c r="D46" s="7"/>
      <c r="E46" s="7" t="s">
        <v>89</v>
      </c>
      <c r="F46" s="8">
        <v>5523.17</v>
      </c>
      <c r="G46" s="8"/>
      <c r="H46" s="8">
        <v>12071.05</v>
      </c>
      <c r="I46" s="26"/>
      <c r="J46" s="30"/>
    </row>
    <row r="47" spans="1:10" ht="15.75" x14ac:dyDescent="0.25">
      <c r="A47" s="7"/>
      <c r="B47" s="7"/>
      <c r="C47" s="7"/>
      <c r="D47" s="7"/>
      <c r="E47" s="7" t="s">
        <v>90</v>
      </c>
      <c r="F47" s="8">
        <v>0</v>
      </c>
      <c r="G47" s="8"/>
      <c r="H47" s="8">
        <v>60.97</v>
      </c>
      <c r="I47" s="26"/>
      <c r="J47" s="30"/>
    </row>
    <row r="48" spans="1:10" ht="15.75" x14ac:dyDescent="0.25">
      <c r="A48" s="7"/>
      <c r="B48" s="7"/>
      <c r="C48" s="7"/>
      <c r="D48" s="7"/>
      <c r="E48" s="7" t="s">
        <v>91</v>
      </c>
      <c r="F48" s="8">
        <v>0</v>
      </c>
      <c r="G48" s="8"/>
      <c r="H48" s="8">
        <v>75</v>
      </c>
      <c r="I48" s="26"/>
      <c r="J48" s="30"/>
    </row>
    <row r="49" spans="1:10" ht="15.75" x14ac:dyDescent="0.25">
      <c r="A49" s="7"/>
      <c r="B49" s="7"/>
      <c r="C49" s="7"/>
      <c r="D49" s="7"/>
      <c r="E49" s="7" t="s">
        <v>92</v>
      </c>
      <c r="F49" s="8">
        <v>38333.33</v>
      </c>
      <c r="G49" s="8"/>
      <c r="H49" s="8">
        <v>0</v>
      </c>
      <c r="I49" s="26"/>
      <c r="J49" s="30" t="s">
        <v>125</v>
      </c>
    </row>
    <row r="50" spans="1:10" ht="15.75" x14ac:dyDescent="0.25">
      <c r="A50" s="7"/>
      <c r="B50" s="7"/>
      <c r="C50" s="7"/>
      <c r="D50" s="7"/>
      <c r="E50" s="7" t="s">
        <v>93</v>
      </c>
      <c r="F50" s="8">
        <v>0</v>
      </c>
      <c r="G50" s="8"/>
      <c r="H50" s="8">
        <v>1308.51</v>
      </c>
      <c r="I50" s="26"/>
      <c r="J50" s="30"/>
    </row>
    <row r="51" spans="1:10" ht="15.75" x14ac:dyDescent="0.25">
      <c r="A51" s="7"/>
      <c r="B51" s="7"/>
      <c r="C51" s="7"/>
      <c r="D51" s="7"/>
      <c r="E51" s="7" t="s">
        <v>94</v>
      </c>
      <c r="F51" s="8">
        <v>0</v>
      </c>
      <c r="G51" s="8"/>
      <c r="H51" s="8">
        <v>109.67</v>
      </c>
      <c r="I51" s="26"/>
      <c r="J51" s="30"/>
    </row>
    <row r="52" spans="1:10" ht="15.75" x14ac:dyDescent="0.25">
      <c r="A52" s="7"/>
      <c r="B52" s="7"/>
      <c r="C52" s="7"/>
      <c r="D52" s="7"/>
      <c r="E52" s="7" t="s">
        <v>95</v>
      </c>
      <c r="F52" s="8">
        <v>36368.620000000003</v>
      </c>
      <c r="G52" s="8"/>
      <c r="H52" s="8">
        <v>45611.18</v>
      </c>
      <c r="I52" s="26"/>
      <c r="J52" s="30"/>
    </row>
    <row r="53" spans="1:10" ht="30.75" x14ac:dyDescent="0.25">
      <c r="A53" s="7"/>
      <c r="B53" s="7"/>
      <c r="C53" s="7"/>
      <c r="D53" s="7"/>
      <c r="E53" s="7" t="s">
        <v>96</v>
      </c>
      <c r="F53" s="8">
        <v>439976</v>
      </c>
      <c r="G53" s="8"/>
      <c r="H53" s="8">
        <v>735264.39</v>
      </c>
      <c r="I53" s="26"/>
      <c r="J53" s="30" t="s">
        <v>70</v>
      </c>
    </row>
    <row r="54" spans="1:10" ht="15.75" x14ac:dyDescent="0.25">
      <c r="A54" s="7"/>
      <c r="B54" s="7"/>
      <c r="C54" s="7"/>
      <c r="D54" s="7"/>
      <c r="E54" s="7" t="s">
        <v>97</v>
      </c>
      <c r="F54" s="8">
        <v>5500</v>
      </c>
      <c r="G54" s="8"/>
      <c r="H54" s="8">
        <v>0</v>
      </c>
      <c r="I54" s="26"/>
      <c r="J54" s="30"/>
    </row>
    <row r="55" spans="1:10" ht="16.5" thickBot="1" x14ac:dyDescent="0.3">
      <c r="A55" s="7"/>
      <c r="B55" s="7"/>
      <c r="C55" s="7"/>
      <c r="D55" s="7"/>
      <c r="E55" s="7" t="s">
        <v>98</v>
      </c>
      <c r="F55" s="11">
        <v>5506.81</v>
      </c>
      <c r="G55" s="8"/>
      <c r="H55" s="11">
        <v>5185.8999999999996</v>
      </c>
      <c r="I55" s="26"/>
      <c r="J55" s="30"/>
    </row>
    <row r="56" spans="1:10" ht="16.5" thickBot="1" x14ac:dyDescent="0.3">
      <c r="A56" s="7"/>
      <c r="B56" s="7"/>
      <c r="C56" s="7"/>
      <c r="D56" s="7" t="s">
        <v>20</v>
      </c>
      <c r="E56" s="7"/>
      <c r="F56" s="12">
        <f>ROUND(SUM(F45:F55),5)</f>
        <v>531207.93000000005</v>
      </c>
      <c r="G56" s="8"/>
      <c r="H56" s="12">
        <f>ROUND(SUM(H45:H55),5)</f>
        <v>799686.67</v>
      </c>
      <c r="I56" s="26"/>
      <c r="J56" s="30"/>
    </row>
    <row r="57" spans="1:10" ht="30" customHeight="1" x14ac:dyDescent="0.25">
      <c r="A57" s="7"/>
      <c r="B57" s="7"/>
      <c r="C57" s="7" t="s">
        <v>21</v>
      </c>
      <c r="D57" s="7"/>
      <c r="E57" s="7"/>
      <c r="F57" s="8">
        <f>ROUND(F37+F41+F44+F56,5)</f>
        <v>540669.88</v>
      </c>
      <c r="G57" s="8"/>
      <c r="H57" s="8">
        <f>ROUND(H37+H41+H44+H56,5)</f>
        <v>890267.15</v>
      </c>
      <c r="I57" s="26"/>
      <c r="J57" s="30"/>
    </row>
    <row r="58" spans="1:10" ht="30" customHeight="1" x14ac:dyDescent="0.25">
      <c r="A58" s="7"/>
      <c r="B58" s="7"/>
      <c r="C58" s="7" t="s">
        <v>22</v>
      </c>
      <c r="D58" s="7"/>
      <c r="E58" s="7"/>
      <c r="F58" s="8"/>
      <c r="G58" s="8"/>
      <c r="H58" s="8"/>
      <c r="I58" s="26"/>
      <c r="J58" s="30"/>
    </row>
    <row r="59" spans="1:10" ht="16.5" thickBot="1" x14ac:dyDescent="0.3">
      <c r="A59" s="7"/>
      <c r="B59" s="7"/>
      <c r="C59" s="7"/>
      <c r="D59" s="7" t="s">
        <v>99</v>
      </c>
      <c r="E59" s="7"/>
      <c r="F59" s="11">
        <v>12496.97</v>
      </c>
      <c r="G59" s="8"/>
      <c r="H59" s="11">
        <v>19402.72</v>
      </c>
      <c r="I59" s="26"/>
      <c r="J59" s="30"/>
    </row>
    <row r="60" spans="1:10" ht="16.5" thickBot="1" x14ac:dyDescent="0.3">
      <c r="A60" s="7"/>
      <c r="B60" s="7"/>
      <c r="C60" s="7" t="s">
        <v>23</v>
      </c>
      <c r="D60" s="7"/>
      <c r="E60" s="7"/>
      <c r="F60" s="12">
        <f>ROUND(SUM(F58:F59),5)</f>
        <v>12496.97</v>
      </c>
      <c r="G60" s="8"/>
      <c r="H60" s="12">
        <f>ROUND(SUM(H58:H59),5)</f>
        <v>19402.72</v>
      </c>
      <c r="I60" s="26"/>
      <c r="J60" s="30"/>
    </row>
    <row r="61" spans="1:10" ht="30" customHeight="1" x14ac:dyDescent="0.25">
      <c r="A61" s="7"/>
      <c r="B61" s="7" t="s">
        <v>24</v>
      </c>
      <c r="C61" s="7"/>
      <c r="D61" s="7"/>
      <c r="E61" s="7"/>
      <c r="F61" s="8">
        <f>ROUND(F36+F57+F60,5)</f>
        <v>553166.85</v>
      </c>
      <c r="G61" s="8"/>
      <c r="H61" s="8">
        <f>ROUND(H36+H57+H60,5)</f>
        <v>909669.87</v>
      </c>
      <c r="I61" s="26"/>
      <c r="J61" s="30"/>
    </row>
    <row r="62" spans="1:10" ht="30" customHeight="1" x14ac:dyDescent="0.25">
      <c r="A62" s="7"/>
      <c r="B62" s="7" t="s">
        <v>25</v>
      </c>
      <c r="C62" s="7"/>
      <c r="D62" s="7"/>
      <c r="E62" s="7"/>
      <c r="F62" s="8"/>
      <c r="G62" s="8"/>
      <c r="H62" s="8"/>
      <c r="I62" s="26"/>
      <c r="J62" s="26"/>
    </row>
    <row r="63" spans="1:10" ht="15.75" x14ac:dyDescent="0.25">
      <c r="A63" s="7"/>
      <c r="B63" s="7"/>
      <c r="C63" s="7" t="s">
        <v>100</v>
      </c>
      <c r="D63" s="7"/>
      <c r="E63" s="7"/>
      <c r="F63" s="8">
        <v>2210693.17</v>
      </c>
      <c r="G63" s="8"/>
      <c r="H63" s="8">
        <v>2210693.17</v>
      </c>
      <c r="I63" s="26"/>
      <c r="J63" s="30"/>
    </row>
    <row r="64" spans="1:10" ht="15.75" x14ac:dyDescent="0.25">
      <c r="A64" s="7"/>
      <c r="B64" s="7"/>
      <c r="C64" s="7" t="s">
        <v>101</v>
      </c>
      <c r="D64" s="7"/>
      <c r="E64" s="7"/>
      <c r="F64" s="8">
        <v>283230.23</v>
      </c>
      <c r="G64" s="8"/>
      <c r="H64" s="8">
        <v>283230.23</v>
      </c>
      <c r="I64" s="26"/>
      <c r="J64" s="30"/>
    </row>
    <row r="65" spans="1:10" ht="15.75" x14ac:dyDescent="0.25">
      <c r="A65" s="7"/>
      <c r="B65" s="7"/>
      <c r="C65" s="7" t="s">
        <v>102</v>
      </c>
      <c r="D65" s="7"/>
      <c r="E65" s="7"/>
      <c r="F65" s="8">
        <v>345570.93</v>
      </c>
      <c r="G65" s="8"/>
      <c r="H65" s="8">
        <v>344770.64</v>
      </c>
      <c r="I65" s="26"/>
      <c r="J65" s="30"/>
    </row>
    <row r="66" spans="1:10" ht="16.5" thickBot="1" x14ac:dyDescent="0.3">
      <c r="A66" s="7"/>
      <c r="B66" s="7"/>
      <c r="C66" s="7" t="s">
        <v>26</v>
      </c>
      <c r="D66" s="7"/>
      <c r="E66" s="7"/>
      <c r="F66" s="11">
        <v>39607.599999999999</v>
      </c>
      <c r="G66" s="8"/>
      <c r="H66" s="11">
        <v>5463.26</v>
      </c>
      <c r="I66" s="26"/>
      <c r="J66" s="30"/>
    </row>
    <row r="67" spans="1:10" ht="16.5" thickBot="1" x14ac:dyDescent="0.3">
      <c r="A67" s="7"/>
      <c r="B67" s="7" t="s">
        <v>27</v>
      </c>
      <c r="C67" s="7"/>
      <c r="D67" s="7"/>
      <c r="E67" s="7"/>
      <c r="F67" s="15">
        <f>ROUND(SUM(F62:F66),5)</f>
        <v>2879101.93</v>
      </c>
      <c r="G67" s="8"/>
      <c r="H67" s="15">
        <f>ROUND(SUM(H62:H66),5)</f>
        <v>2844157.3</v>
      </c>
      <c r="I67" s="26"/>
      <c r="J67" s="30"/>
    </row>
    <row r="68" spans="1:10" s="19" customFormat="1" ht="30" customHeight="1" thickBot="1" x14ac:dyDescent="0.3">
      <c r="A68" s="7" t="s">
        <v>28</v>
      </c>
      <c r="B68" s="7"/>
      <c r="C68" s="7"/>
      <c r="D68" s="7"/>
      <c r="E68" s="7"/>
      <c r="F68" s="17">
        <f>ROUND(F35+F61+F67,5)</f>
        <v>3432268.78</v>
      </c>
      <c r="G68" s="22"/>
      <c r="H68" s="17">
        <f>ROUND(H35+H61+H67,5)</f>
        <v>3753827.17</v>
      </c>
      <c r="I68" s="23"/>
      <c r="J68" s="26"/>
    </row>
    <row r="69" spans="1:10" ht="15.75" thickTop="1" x14ac:dyDescent="0.25"/>
  </sheetData>
  <mergeCells count="3">
    <mergeCell ref="A1:J1"/>
    <mergeCell ref="A2:J2"/>
    <mergeCell ref="A3:J3"/>
  </mergeCells>
  <pageMargins left="0.7" right="0.7" top="0.75" bottom="0.75" header="0.1" footer="0.3"/>
  <pageSetup scale="64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150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1505" r:id="rId4" name="FILTER"/>
      </mc:Fallback>
    </mc:AlternateContent>
    <mc:AlternateContent xmlns:mc="http://schemas.openxmlformats.org/markup-compatibility/2006">
      <mc:Choice Requires="x14">
        <control shapeId="2150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150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6"/>
  <sheetViews>
    <sheetView workbookViewId="0">
      <pane xSplit="5" ySplit="5" topLeftCell="F6" activePane="bottomRight" state="frozenSplit"/>
      <selection pane="topRight" activeCell="F1" sqref="F1"/>
      <selection pane="bottomLeft" activeCell="A6" sqref="A6"/>
      <selection pane="bottomRight" activeCell="A2" sqref="A2:N2"/>
    </sheetView>
  </sheetViews>
  <sheetFormatPr defaultRowHeight="15" x14ac:dyDescent="0.25"/>
  <cols>
    <col min="1" max="4" width="3" style="1" customWidth="1"/>
    <col min="5" max="5" width="43.28515625" style="1" bestFit="1" customWidth="1"/>
    <col min="6" max="6" width="14.85546875" style="2" bestFit="1" customWidth="1"/>
    <col min="7" max="7" width="2.28515625" style="2" customWidth="1"/>
    <col min="8" max="8" width="14.85546875" style="2" bestFit="1" customWidth="1"/>
    <col min="9" max="9" width="2.28515625" style="2" customWidth="1"/>
    <col min="10" max="10" width="11.7109375" style="2" bestFit="1" customWidth="1"/>
    <col min="11" max="11" width="2.28515625" style="2" customWidth="1"/>
    <col min="12" max="12" width="12.7109375" style="2" bestFit="1" customWidth="1"/>
    <col min="13" max="13" width="1.7109375" customWidth="1"/>
    <col min="14" max="14" width="38.85546875" customWidth="1"/>
  </cols>
  <sheetData>
    <row r="1" spans="1:14" ht="15.75" x14ac:dyDescent="0.25">
      <c r="A1" s="35" t="s">
        <v>106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.75" x14ac:dyDescent="0.25">
      <c r="A2" s="35" t="s">
        <v>111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x14ac:dyDescent="0.25">
      <c r="A3" s="35" t="s">
        <v>126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6.5" thickBot="1" x14ac:dyDescent="0.3">
      <c r="A4" s="3"/>
      <c r="B4" s="3"/>
      <c r="C4" s="3"/>
      <c r="D4" s="3"/>
      <c r="E4" s="3"/>
      <c r="F4" s="24"/>
      <c r="G4" s="25"/>
      <c r="H4" s="24"/>
      <c r="I4" s="25"/>
      <c r="J4" s="24"/>
      <c r="K4" s="25"/>
      <c r="L4" s="24"/>
      <c r="M4" s="26"/>
      <c r="N4" s="26"/>
    </row>
    <row r="5" spans="1:14" s="20" customFormat="1" ht="17.25" thickTop="1" thickBot="1" x14ac:dyDescent="0.3">
      <c r="A5" s="4"/>
      <c r="B5" s="4"/>
      <c r="C5" s="4"/>
      <c r="D5" s="4"/>
      <c r="E5" s="4"/>
      <c r="F5" s="5" t="s">
        <v>127</v>
      </c>
      <c r="G5" s="27"/>
      <c r="H5" s="5" t="s">
        <v>128</v>
      </c>
      <c r="I5" s="27"/>
      <c r="J5" s="5" t="s">
        <v>104</v>
      </c>
      <c r="K5" s="27"/>
      <c r="L5" s="5" t="s">
        <v>105</v>
      </c>
      <c r="M5" s="28"/>
      <c r="N5" s="29" t="s">
        <v>69</v>
      </c>
    </row>
    <row r="6" spans="1:14" ht="16.5" thickTop="1" x14ac:dyDescent="0.25">
      <c r="A6" s="7"/>
      <c r="B6" s="7" t="s">
        <v>29</v>
      </c>
      <c r="C6" s="7"/>
      <c r="D6" s="7"/>
      <c r="E6" s="7"/>
      <c r="F6" s="6"/>
      <c r="G6" s="7"/>
      <c r="H6" s="6"/>
      <c r="I6" s="7"/>
      <c r="J6" s="6"/>
      <c r="K6" s="7"/>
      <c r="L6" s="21"/>
      <c r="M6" s="26"/>
      <c r="N6" s="26"/>
    </row>
    <row r="7" spans="1:14" ht="15.75" x14ac:dyDescent="0.25">
      <c r="A7" s="7"/>
      <c r="B7" s="7"/>
      <c r="C7" s="7"/>
      <c r="D7" s="7" t="s">
        <v>30</v>
      </c>
      <c r="E7" s="7"/>
      <c r="F7" s="6"/>
      <c r="G7" s="7"/>
      <c r="H7" s="6"/>
      <c r="I7" s="7"/>
      <c r="J7" s="6"/>
      <c r="K7" s="7"/>
      <c r="L7" s="21"/>
      <c r="M7" s="26"/>
      <c r="N7" s="26"/>
    </row>
    <row r="8" spans="1:14" ht="30.75" x14ac:dyDescent="0.25">
      <c r="A8" s="7"/>
      <c r="B8" s="7"/>
      <c r="C8" s="7"/>
      <c r="D8" s="7"/>
      <c r="E8" s="7" t="s">
        <v>31</v>
      </c>
      <c r="F8" s="8">
        <v>568058.4</v>
      </c>
      <c r="G8" s="8"/>
      <c r="H8" s="8">
        <v>524674.55000000005</v>
      </c>
      <c r="I8" s="8"/>
      <c r="J8" s="8">
        <f t="shared" ref="J8:J14" si="0">ROUND((F8-H8),5)</f>
        <v>43383.85</v>
      </c>
      <c r="K8" s="7"/>
      <c r="L8" s="9">
        <f t="shared" ref="L8:L14" si="1">ROUND(IF(F8=0, IF(H8=0, 0, SIGN(-H8)), IF(H8=0, SIGN(F8), (F8-H8)/ABS(H8))),5)</f>
        <v>8.269E-2</v>
      </c>
      <c r="M8" s="26"/>
      <c r="N8" s="30" t="s">
        <v>113</v>
      </c>
    </row>
    <row r="9" spans="1:14" ht="30.75" x14ac:dyDescent="0.25">
      <c r="A9" s="7"/>
      <c r="B9" s="7"/>
      <c r="C9" s="7"/>
      <c r="D9" s="7"/>
      <c r="E9" s="7" t="s">
        <v>32</v>
      </c>
      <c r="F9" s="8">
        <v>119957</v>
      </c>
      <c r="G9" s="8"/>
      <c r="H9" s="8">
        <v>135663</v>
      </c>
      <c r="I9" s="8"/>
      <c r="J9" s="8">
        <f t="shared" si="0"/>
        <v>-15706</v>
      </c>
      <c r="K9" s="7"/>
      <c r="L9" s="9">
        <f t="shared" si="1"/>
        <v>-0.11577</v>
      </c>
      <c r="M9" s="26"/>
      <c r="N9" s="30" t="s">
        <v>114</v>
      </c>
    </row>
    <row r="10" spans="1:14" ht="15.75" x14ac:dyDescent="0.25">
      <c r="A10" s="7"/>
      <c r="B10" s="7"/>
      <c r="C10" s="7"/>
      <c r="D10" s="7"/>
      <c r="E10" s="7" t="s">
        <v>33</v>
      </c>
      <c r="F10" s="8">
        <v>12477</v>
      </c>
      <c r="G10" s="8"/>
      <c r="H10" s="8">
        <v>10202.33</v>
      </c>
      <c r="I10" s="8"/>
      <c r="J10" s="8">
        <f t="shared" si="0"/>
        <v>2274.67</v>
      </c>
      <c r="K10" s="7"/>
      <c r="L10" s="9">
        <f t="shared" si="1"/>
        <v>0.22295999999999999</v>
      </c>
      <c r="M10" s="26"/>
      <c r="N10" s="26"/>
    </row>
    <row r="11" spans="1:14" ht="15.75" x14ac:dyDescent="0.25">
      <c r="A11" s="7"/>
      <c r="B11" s="7"/>
      <c r="C11" s="7"/>
      <c r="D11" s="7"/>
      <c r="E11" s="7" t="s">
        <v>34</v>
      </c>
      <c r="F11" s="8">
        <v>14600</v>
      </c>
      <c r="G11" s="8"/>
      <c r="H11" s="8">
        <v>31212.76</v>
      </c>
      <c r="I11" s="8"/>
      <c r="J11" s="8">
        <f t="shared" si="0"/>
        <v>-16612.759999999998</v>
      </c>
      <c r="K11" s="7"/>
      <c r="L11" s="9">
        <f t="shared" si="1"/>
        <v>-0.53224000000000005</v>
      </c>
      <c r="M11" s="26"/>
      <c r="N11" s="26"/>
    </row>
    <row r="12" spans="1:14" ht="16.5" thickBot="1" x14ac:dyDescent="0.3">
      <c r="A12" s="7"/>
      <c r="B12" s="7"/>
      <c r="C12" s="7"/>
      <c r="D12" s="7"/>
      <c r="E12" s="7" t="s">
        <v>35</v>
      </c>
      <c r="F12" s="11">
        <v>0</v>
      </c>
      <c r="G12" s="8"/>
      <c r="H12" s="11">
        <v>96.9</v>
      </c>
      <c r="I12" s="8"/>
      <c r="J12" s="11">
        <f t="shared" si="0"/>
        <v>-96.9</v>
      </c>
      <c r="K12" s="7"/>
      <c r="L12" s="13">
        <f t="shared" si="1"/>
        <v>-1</v>
      </c>
      <c r="M12" s="26"/>
      <c r="N12" s="26"/>
    </row>
    <row r="13" spans="1:14" ht="31.5" thickBot="1" x14ac:dyDescent="0.3">
      <c r="A13" s="7"/>
      <c r="B13" s="7"/>
      <c r="C13" s="7"/>
      <c r="D13" s="7" t="s">
        <v>36</v>
      </c>
      <c r="E13" s="7"/>
      <c r="F13" s="12">
        <f>ROUND(SUM(F7:F12),5)</f>
        <v>715092.4</v>
      </c>
      <c r="G13" s="8"/>
      <c r="H13" s="12">
        <f>ROUND(SUM(H7:H12),5)</f>
        <v>701849.54</v>
      </c>
      <c r="I13" s="8"/>
      <c r="J13" s="12">
        <f t="shared" si="0"/>
        <v>13242.86</v>
      </c>
      <c r="K13" s="7"/>
      <c r="L13" s="14">
        <f t="shared" si="1"/>
        <v>1.8870000000000001E-2</v>
      </c>
      <c r="M13" s="26"/>
      <c r="N13" s="30" t="s">
        <v>129</v>
      </c>
    </row>
    <row r="14" spans="1:14" ht="30" customHeight="1" x14ac:dyDescent="0.25">
      <c r="A14" s="7"/>
      <c r="B14" s="7"/>
      <c r="C14" s="7" t="s">
        <v>37</v>
      </c>
      <c r="D14" s="7"/>
      <c r="E14" s="7"/>
      <c r="F14" s="8">
        <f>F13</f>
        <v>715092.4</v>
      </c>
      <c r="G14" s="8"/>
      <c r="H14" s="8">
        <f>H13</f>
        <v>701849.54</v>
      </c>
      <c r="I14" s="8"/>
      <c r="J14" s="8">
        <f t="shared" si="0"/>
        <v>13242.86</v>
      </c>
      <c r="K14" s="7"/>
      <c r="L14" s="9">
        <f t="shared" si="1"/>
        <v>1.8870000000000001E-2</v>
      </c>
      <c r="M14" s="26"/>
      <c r="N14" s="26"/>
    </row>
    <row r="15" spans="1:14" ht="30" customHeight="1" x14ac:dyDescent="0.25">
      <c r="A15" s="7"/>
      <c r="B15" s="7"/>
      <c r="C15" s="7"/>
      <c r="D15" s="7" t="s">
        <v>38</v>
      </c>
      <c r="E15" s="7"/>
      <c r="F15" s="8"/>
      <c r="G15" s="8"/>
      <c r="H15" s="8"/>
      <c r="I15" s="8"/>
      <c r="J15" s="8"/>
      <c r="K15" s="7"/>
      <c r="L15" s="9"/>
      <c r="M15" s="26"/>
      <c r="N15" s="26"/>
    </row>
    <row r="16" spans="1:14" ht="15.75" x14ac:dyDescent="0.25">
      <c r="A16" s="7"/>
      <c r="B16" s="7"/>
      <c r="C16" s="7"/>
      <c r="D16" s="7"/>
      <c r="E16" s="7" t="s">
        <v>39</v>
      </c>
      <c r="F16" s="8">
        <v>1009</v>
      </c>
      <c r="G16" s="8"/>
      <c r="H16" s="8">
        <v>1485</v>
      </c>
      <c r="I16" s="8"/>
      <c r="J16" s="8">
        <f t="shared" ref="J16:J36" si="2">ROUND((F16-H16),5)</f>
        <v>-476</v>
      </c>
      <c r="K16" s="7"/>
      <c r="L16" s="9">
        <f t="shared" ref="L16:L36" si="3">ROUND(IF(F16=0, IF(H16=0, 0, SIGN(-H16)), IF(H16=0, SIGN(F16), (F16-H16)/ABS(H16))),5)</f>
        <v>-0.32053999999999999</v>
      </c>
      <c r="M16" s="26"/>
      <c r="N16" s="26"/>
    </row>
    <row r="17" spans="1:14" ht="15.75" x14ac:dyDescent="0.25">
      <c r="A17" s="7"/>
      <c r="B17" s="7"/>
      <c r="C17" s="7"/>
      <c r="D17" s="7"/>
      <c r="E17" s="7" t="s">
        <v>40</v>
      </c>
      <c r="F17" s="8">
        <v>5103.37</v>
      </c>
      <c r="G17" s="8"/>
      <c r="H17" s="8">
        <v>3931.19</v>
      </c>
      <c r="I17" s="8"/>
      <c r="J17" s="8">
        <f t="shared" si="2"/>
        <v>1172.18</v>
      </c>
      <c r="K17" s="7"/>
      <c r="L17" s="9">
        <f t="shared" si="3"/>
        <v>0.29816999999999999</v>
      </c>
      <c r="M17" s="26"/>
      <c r="N17" s="26"/>
    </row>
    <row r="18" spans="1:14" ht="15.75" x14ac:dyDescent="0.25">
      <c r="A18" s="7"/>
      <c r="B18" s="7"/>
      <c r="C18" s="7"/>
      <c r="D18" s="7"/>
      <c r="E18" s="7" t="s">
        <v>41</v>
      </c>
      <c r="F18" s="8">
        <v>5523.15</v>
      </c>
      <c r="G18" s="8"/>
      <c r="H18" s="8">
        <v>5486.85</v>
      </c>
      <c r="I18" s="8"/>
      <c r="J18" s="8">
        <f t="shared" si="2"/>
        <v>36.299999999999997</v>
      </c>
      <c r="K18" s="7"/>
      <c r="L18" s="9">
        <f t="shared" si="3"/>
        <v>6.62E-3</v>
      </c>
      <c r="M18" s="26"/>
      <c r="N18" s="26"/>
    </row>
    <row r="19" spans="1:14" ht="15.75" x14ac:dyDescent="0.25">
      <c r="A19" s="7"/>
      <c r="B19" s="7"/>
      <c r="C19" s="7"/>
      <c r="D19" s="7"/>
      <c r="E19" s="7" t="s">
        <v>112</v>
      </c>
      <c r="F19" s="8">
        <v>0</v>
      </c>
      <c r="G19" s="8"/>
      <c r="H19" s="8">
        <v>8071.92</v>
      </c>
      <c r="I19" s="8"/>
      <c r="J19" s="8">
        <f t="shared" si="2"/>
        <v>-8071.92</v>
      </c>
      <c r="K19" s="7"/>
      <c r="L19" s="9">
        <f t="shared" si="3"/>
        <v>-1</v>
      </c>
      <c r="M19" s="26"/>
      <c r="N19" s="26"/>
    </row>
    <row r="20" spans="1:14" ht="15.75" x14ac:dyDescent="0.25">
      <c r="A20" s="7"/>
      <c r="B20" s="7"/>
      <c r="C20" s="7"/>
      <c r="D20" s="7"/>
      <c r="E20" s="7" t="s">
        <v>42</v>
      </c>
      <c r="F20" s="8">
        <v>23561.279999999999</v>
      </c>
      <c r="G20" s="8"/>
      <c r="H20" s="8">
        <v>33450.03</v>
      </c>
      <c r="I20" s="8"/>
      <c r="J20" s="8">
        <f t="shared" si="2"/>
        <v>-9888.75</v>
      </c>
      <c r="K20" s="7"/>
      <c r="L20" s="9">
        <f t="shared" si="3"/>
        <v>-0.29563</v>
      </c>
      <c r="M20" s="26"/>
      <c r="N20" s="26" t="s">
        <v>133</v>
      </c>
    </row>
    <row r="21" spans="1:14" ht="15.75" x14ac:dyDescent="0.25">
      <c r="A21" s="7"/>
      <c r="B21" s="7"/>
      <c r="C21" s="7"/>
      <c r="D21" s="7"/>
      <c r="E21" s="7" t="s">
        <v>43</v>
      </c>
      <c r="F21" s="8">
        <v>1736.94</v>
      </c>
      <c r="G21" s="8"/>
      <c r="H21" s="8">
        <v>1672.1</v>
      </c>
      <c r="I21" s="8"/>
      <c r="J21" s="8">
        <f t="shared" si="2"/>
        <v>64.84</v>
      </c>
      <c r="K21" s="7"/>
      <c r="L21" s="9">
        <f t="shared" si="3"/>
        <v>3.8780000000000002E-2</v>
      </c>
      <c r="M21" s="26"/>
      <c r="N21" s="26"/>
    </row>
    <row r="22" spans="1:14" ht="15.75" x14ac:dyDescent="0.25">
      <c r="A22" s="7"/>
      <c r="B22" s="7"/>
      <c r="C22" s="7"/>
      <c r="D22" s="7"/>
      <c r="E22" s="7" t="s">
        <v>44</v>
      </c>
      <c r="F22" s="8">
        <v>13494.58</v>
      </c>
      <c r="G22" s="8"/>
      <c r="H22" s="8">
        <v>22233.79</v>
      </c>
      <c r="I22" s="8"/>
      <c r="J22" s="8">
        <f t="shared" si="2"/>
        <v>-8739.2099999999991</v>
      </c>
      <c r="K22" s="7"/>
      <c r="L22" s="9">
        <f t="shared" si="3"/>
        <v>-0.39306000000000002</v>
      </c>
      <c r="M22" s="26"/>
      <c r="N22" s="26"/>
    </row>
    <row r="23" spans="1:14" ht="15.75" x14ac:dyDescent="0.25">
      <c r="A23" s="7"/>
      <c r="B23" s="7"/>
      <c r="C23" s="7"/>
      <c r="D23" s="7"/>
      <c r="E23" s="7" t="s">
        <v>45</v>
      </c>
      <c r="F23" s="8">
        <v>24585.51</v>
      </c>
      <c r="G23" s="8"/>
      <c r="H23" s="8">
        <v>32043.62</v>
      </c>
      <c r="I23" s="8"/>
      <c r="J23" s="8">
        <f t="shared" si="2"/>
        <v>-7458.11</v>
      </c>
      <c r="K23" s="7"/>
      <c r="L23" s="9">
        <f t="shared" si="3"/>
        <v>-0.23275000000000001</v>
      </c>
      <c r="M23" s="26"/>
      <c r="N23" s="26"/>
    </row>
    <row r="24" spans="1:14" ht="15.75" x14ac:dyDescent="0.25">
      <c r="A24" s="7"/>
      <c r="B24" s="7"/>
      <c r="C24" s="7"/>
      <c r="D24" s="7"/>
      <c r="E24" s="7" t="s">
        <v>46</v>
      </c>
      <c r="F24" s="8">
        <v>300368.52</v>
      </c>
      <c r="G24" s="8"/>
      <c r="H24" s="8">
        <v>307388.90000000002</v>
      </c>
      <c r="I24" s="8"/>
      <c r="J24" s="8">
        <f t="shared" si="2"/>
        <v>-7020.38</v>
      </c>
      <c r="K24" s="7"/>
      <c r="L24" s="9">
        <f t="shared" si="3"/>
        <v>-2.2839999999999999E-2</v>
      </c>
      <c r="M24" s="26"/>
      <c r="N24" s="30"/>
    </row>
    <row r="25" spans="1:14" ht="30.75" x14ac:dyDescent="0.25">
      <c r="A25" s="7"/>
      <c r="B25" s="7"/>
      <c r="C25" s="7"/>
      <c r="D25" s="7"/>
      <c r="E25" s="7" t="s">
        <v>47</v>
      </c>
      <c r="F25" s="8">
        <v>82275.009999999995</v>
      </c>
      <c r="G25" s="8"/>
      <c r="H25" s="8">
        <v>67385.62</v>
      </c>
      <c r="I25" s="8"/>
      <c r="J25" s="8">
        <f t="shared" si="2"/>
        <v>14889.39</v>
      </c>
      <c r="K25" s="7"/>
      <c r="L25" s="9">
        <f t="shared" si="3"/>
        <v>0.22095999999999999</v>
      </c>
      <c r="M25" s="26"/>
      <c r="N25" s="30" t="s">
        <v>131</v>
      </c>
    </row>
    <row r="26" spans="1:14" ht="30.75" x14ac:dyDescent="0.25">
      <c r="A26" s="7"/>
      <c r="B26" s="7"/>
      <c r="C26" s="7"/>
      <c r="D26" s="7"/>
      <c r="E26" s="7" t="s">
        <v>48</v>
      </c>
      <c r="F26" s="8">
        <v>43109.5</v>
      </c>
      <c r="G26" s="8"/>
      <c r="H26" s="8">
        <v>28104.1</v>
      </c>
      <c r="I26" s="8"/>
      <c r="J26" s="8">
        <f t="shared" si="2"/>
        <v>15005.4</v>
      </c>
      <c r="K26" s="7"/>
      <c r="L26" s="9">
        <f t="shared" si="3"/>
        <v>0.53391999999999995</v>
      </c>
      <c r="M26" s="26"/>
      <c r="N26" s="30" t="s">
        <v>132</v>
      </c>
    </row>
    <row r="27" spans="1:14" ht="30.75" x14ac:dyDescent="0.25">
      <c r="A27" s="7"/>
      <c r="B27" s="7"/>
      <c r="C27" s="7"/>
      <c r="D27" s="7"/>
      <c r="E27" s="7" t="s">
        <v>49</v>
      </c>
      <c r="F27" s="8">
        <v>187951.44</v>
      </c>
      <c r="G27" s="8"/>
      <c r="H27" s="8">
        <v>237420.85</v>
      </c>
      <c r="I27" s="8"/>
      <c r="J27" s="8">
        <f t="shared" si="2"/>
        <v>-49469.41</v>
      </c>
      <c r="K27" s="7"/>
      <c r="L27" s="9">
        <f t="shared" si="3"/>
        <v>-0.20835999999999999</v>
      </c>
      <c r="M27" s="26"/>
      <c r="N27" s="30" t="s">
        <v>130</v>
      </c>
    </row>
    <row r="28" spans="1:14" ht="15.75" x14ac:dyDescent="0.25">
      <c r="A28" s="7"/>
      <c r="B28" s="7"/>
      <c r="C28" s="7"/>
      <c r="D28" s="7"/>
      <c r="E28" s="7" t="s">
        <v>50</v>
      </c>
      <c r="F28" s="8">
        <v>276.33999999999997</v>
      </c>
      <c r="G28" s="8"/>
      <c r="H28" s="8">
        <v>0</v>
      </c>
      <c r="I28" s="8"/>
      <c r="J28" s="8">
        <f t="shared" si="2"/>
        <v>276.33999999999997</v>
      </c>
      <c r="K28" s="7"/>
      <c r="L28" s="9">
        <f t="shared" si="3"/>
        <v>1</v>
      </c>
      <c r="M28" s="26"/>
      <c r="N28" s="26"/>
    </row>
    <row r="29" spans="1:14" ht="15.75" x14ac:dyDescent="0.25">
      <c r="A29" s="7"/>
      <c r="B29" s="7"/>
      <c r="C29" s="7"/>
      <c r="D29" s="7"/>
      <c r="E29" s="7" t="s">
        <v>51</v>
      </c>
      <c r="F29" s="8">
        <v>13832.22</v>
      </c>
      <c r="G29" s="8"/>
      <c r="H29" s="8">
        <v>13764.42</v>
      </c>
      <c r="I29" s="8"/>
      <c r="J29" s="8">
        <f t="shared" si="2"/>
        <v>67.8</v>
      </c>
      <c r="K29" s="7"/>
      <c r="L29" s="9">
        <f t="shared" si="3"/>
        <v>4.9300000000000004E-3</v>
      </c>
      <c r="M29" s="26"/>
      <c r="N29" s="26"/>
    </row>
    <row r="30" spans="1:14" ht="15.75" x14ac:dyDescent="0.25">
      <c r="A30" s="7"/>
      <c r="B30" s="7"/>
      <c r="C30" s="7"/>
      <c r="D30" s="7"/>
      <c r="E30" s="7" t="s">
        <v>52</v>
      </c>
      <c r="F30" s="8">
        <v>11869.99</v>
      </c>
      <c r="G30" s="8"/>
      <c r="H30" s="8">
        <v>11820.97</v>
      </c>
      <c r="I30" s="8"/>
      <c r="J30" s="8">
        <f t="shared" si="2"/>
        <v>49.02</v>
      </c>
      <c r="K30" s="7"/>
      <c r="L30" s="9">
        <f t="shared" si="3"/>
        <v>4.15E-3</v>
      </c>
      <c r="M30" s="26"/>
      <c r="N30" s="26"/>
    </row>
    <row r="31" spans="1:14" ht="15.75" x14ac:dyDescent="0.25">
      <c r="A31" s="7"/>
      <c r="B31" s="7"/>
      <c r="C31" s="7"/>
      <c r="D31" s="7"/>
      <c r="E31" s="7" t="s">
        <v>53</v>
      </c>
      <c r="F31" s="8">
        <v>864.92</v>
      </c>
      <c r="G31" s="8"/>
      <c r="H31" s="8">
        <v>1415.59</v>
      </c>
      <c r="I31" s="8"/>
      <c r="J31" s="8">
        <f t="shared" si="2"/>
        <v>-550.66999999999996</v>
      </c>
      <c r="K31" s="7"/>
      <c r="L31" s="9">
        <f t="shared" si="3"/>
        <v>-0.38900000000000001</v>
      </c>
      <c r="M31" s="26"/>
      <c r="N31" s="26"/>
    </row>
    <row r="32" spans="1:14" ht="15.75" x14ac:dyDescent="0.25">
      <c r="A32" s="7"/>
      <c r="B32" s="7"/>
      <c r="C32" s="7"/>
      <c r="D32" s="7"/>
      <c r="E32" s="7" t="s">
        <v>54</v>
      </c>
      <c r="F32" s="8">
        <v>7055.72</v>
      </c>
      <c r="G32" s="8"/>
      <c r="H32" s="8">
        <v>7385.66</v>
      </c>
      <c r="I32" s="8"/>
      <c r="J32" s="8">
        <f t="shared" si="2"/>
        <v>-329.94</v>
      </c>
      <c r="K32" s="7"/>
      <c r="L32" s="9">
        <f t="shared" si="3"/>
        <v>-4.4670000000000001E-2</v>
      </c>
      <c r="M32" s="26"/>
    </row>
    <row r="33" spans="1:14" ht="15.75" x14ac:dyDescent="0.25">
      <c r="A33" s="7"/>
      <c r="B33" s="7"/>
      <c r="C33" s="7"/>
      <c r="D33" s="7"/>
      <c r="E33" s="7" t="s">
        <v>55</v>
      </c>
      <c r="F33" s="8">
        <v>484.03</v>
      </c>
      <c r="G33" s="8"/>
      <c r="H33" s="8">
        <v>615.1</v>
      </c>
      <c r="I33" s="8"/>
      <c r="J33" s="8">
        <f t="shared" si="2"/>
        <v>-131.07</v>
      </c>
      <c r="K33" s="7"/>
      <c r="L33" s="9">
        <f t="shared" si="3"/>
        <v>-0.21309</v>
      </c>
      <c r="M33" s="26"/>
      <c r="N33" s="30"/>
    </row>
    <row r="34" spans="1:14" ht="16.5" thickBot="1" x14ac:dyDescent="0.3">
      <c r="A34" s="7"/>
      <c r="B34" s="7"/>
      <c r="C34" s="7"/>
      <c r="D34" s="7"/>
      <c r="E34" s="7" t="s">
        <v>56</v>
      </c>
      <c r="F34" s="11">
        <v>376.23</v>
      </c>
      <c r="G34" s="8"/>
      <c r="H34" s="11">
        <v>0.47</v>
      </c>
      <c r="I34" s="8"/>
      <c r="J34" s="11">
        <f t="shared" si="2"/>
        <v>375.76</v>
      </c>
      <c r="K34" s="7"/>
      <c r="L34" s="13">
        <f t="shared" si="3"/>
        <v>799.48936000000003</v>
      </c>
      <c r="M34" s="26"/>
      <c r="N34" s="30"/>
    </row>
    <row r="35" spans="1:14" ht="16.5" thickBot="1" x14ac:dyDescent="0.3">
      <c r="A35" s="7"/>
      <c r="B35" s="7"/>
      <c r="C35" s="7"/>
      <c r="D35" s="7" t="s">
        <v>57</v>
      </c>
      <c r="E35" s="7"/>
      <c r="F35" s="12">
        <f>ROUND(SUM(F15:F34),5)</f>
        <v>723477.75</v>
      </c>
      <c r="G35" s="8"/>
      <c r="H35" s="12">
        <f>ROUND(SUM(H15:H34),5)</f>
        <v>783676.18</v>
      </c>
      <c r="I35" s="8"/>
      <c r="J35" s="12">
        <f t="shared" si="2"/>
        <v>-60198.43</v>
      </c>
      <c r="K35" s="7"/>
      <c r="L35" s="14">
        <f t="shared" si="3"/>
        <v>-7.6819999999999999E-2</v>
      </c>
      <c r="M35" s="26"/>
      <c r="N35" s="30"/>
    </row>
    <row r="36" spans="1:14" ht="30" customHeight="1" x14ac:dyDescent="0.25">
      <c r="A36" s="7"/>
      <c r="B36" s="7" t="s">
        <v>58</v>
      </c>
      <c r="C36" s="7"/>
      <c r="D36" s="7"/>
      <c r="E36" s="7"/>
      <c r="F36" s="8">
        <f>ROUND(F6+F14-F35,5)</f>
        <v>-8385.35</v>
      </c>
      <c r="G36" s="8"/>
      <c r="H36" s="8">
        <f>ROUND(H6+H14-H35,5)</f>
        <v>-81826.64</v>
      </c>
      <c r="I36" s="8"/>
      <c r="J36" s="8">
        <f t="shared" si="2"/>
        <v>73441.289999999994</v>
      </c>
      <c r="K36" s="7"/>
      <c r="L36" s="9">
        <f t="shared" si="3"/>
        <v>0.89751999999999998</v>
      </c>
      <c r="M36" s="26"/>
      <c r="N36" s="30"/>
    </row>
    <row r="37" spans="1:14" ht="30" customHeight="1" x14ac:dyDescent="0.25">
      <c r="A37" s="7"/>
      <c r="B37" s="7" t="s">
        <v>59</v>
      </c>
      <c r="C37" s="7"/>
      <c r="D37" s="7"/>
      <c r="E37" s="7"/>
      <c r="F37" s="8"/>
      <c r="G37" s="8"/>
      <c r="H37" s="8"/>
      <c r="I37" s="8"/>
      <c r="J37" s="8"/>
      <c r="K37" s="7"/>
      <c r="L37" s="9"/>
      <c r="M37" s="26"/>
      <c r="N37" s="30"/>
    </row>
    <row r="38" spans="1:14" ht="15.75" x14ac:dyDescent="0.25">
      <c r="A38" s="7"/>
      <c r="B38" s="7"/>
      <c r="C38" s="7" t="s">
        <v>60</v>
      </c>
      <c r="D38" s="7"/>
      <c r="E38" s="7"/>
      <c r="F38" s="8"/>
      <c r="G38" s="8"/>
      <c r="H38" s="8"/>
      <c r="I38" s="8"/>
      <c r="J38" s="8"/>
      <c r="K38" s="7"/>
      <c r="L38" s="9"/>
      <c r="M38" s="26"/>
      <c r="N38" s="30"/>
    </row>
    <row r="39" spans="1:14" ht="15.75" x14ac:dyDescent="0.25">
      <c r="A39" s="7"/>
      <c r="B39" s="7"/>
      <c r="C39" s="7"/>
      <c r="D39" s="7" t="s">
        <v>103</v>
      </c>
      <c r="E39" s="7"/>
      <c r="F39" s="8">
        <v>0.66</v>
      </c>
      <c r="G39" s="8"/>
      <c r="H39" s="8">
        <v>0</v>
      </c>
      <c r="I39" s="8"/>
      <c r="J39" s="8">
        <f t="shared" ref="J39:J45" si="4">ROUND((F39-H39),5)</f>
        <v>0.66</v>
      </c>
      <c r="K39" s="7"/>
      <c r="L39" s="9">
        <f t="shared" ref="L39:L45" si="5">ROUND(IF(F39=0, IF(H39=0, 0, SIGN(-H39)), IF(H39=0, SIGN(F39), (F39-H39)/ABS(H39))),5)</f>
        <v>1</v>
      </c>
      <c r="M39" s="26"/>
    </row>
    <row r="40" spans="1:14" ht="15.75" x14ac:dyDescent="0.25">
      <c r="A40" s="7"/>
      <c r="B40" s="7"/>
      <c r="C40" s="7"/>
      <c r="D40" s="7" t="s">
        <v>61</v>
      </c>
      <c r="E40" s="7"/>
      <c r="F40" s="8">
        <v>0</v>
      </c>
      <c r="G40" s="8"/>
      <c r="H40" s="8">
        <v>0</v>
      </c>
      <c r="I40" s="8"/>
      <c r="J40" s="8">
        <f t="shared" si="4"/>
        <v>0</v>
      </c>
      <c r="K40" s="7"/>
      <c r="L40" s="9">
        <f t="shared" si="5"/>
        <v>0</v>
      </c>
      <c r="M40" s="26"/>
      <c r="N40" s="30"/>
    </row>
    <row r="41" spans="1:14" ht="15.75" x14ac:dyDescent="0.25">
      <c r="A41" s="7"/>
      <c r="B41" s="7"/>
      <c r="C41" s="7"/>
      <c r="D41" s="7" t="s">
        <v>62</v>
      </c>
      <c r="E41" s="7"/>
      <c r="F41" s="8">
        <v>38704.44</v>
      </c>
      <c r="G41" s="8"/>
      <c r="H41" s="8">
        <v>78751.990000000005</v>
      </c>
      <c r="I41" s="8"/>
      <c r="J41" s="8">
        <f t="shared" si="4"/>
        <v>-40047.550000000003</v>
      </c>
      <c r="K41" s="7"/>
      <c r="L41" s="9">
        <f t="shared" si="5"/>
        <v>-0.50853000000000004</v>
      </c>
      <c r="M41" s="26"/>
      <c r="N41" s="30"/>
    </row>
    <row r="42" spans="1:14" ht="16.5" thickBot="1" x14ac:dyDescent="0.3">
      <c r="A42" s="7"/>
      <c r="B42" s="7"/>
      <c r="C42" s="7"/>
      <c r="D42" s="7" t="s">
        <v>63</v>
      </c>
      <c r="E42" s="7"/>
      <c r="F42" s="11">
        <v>9287.85</v>
      </c>
      <c r="G42" s="8"/>
      <c r="H42" s="11">
        <v>8537.91</v>
      </c>
      <c r="I42" s="8"/>
      <c r="J42" s="11">
        <f t="shared" si="4"/>
        <v>749.94</v>
      </c>
      <c r="K42" s="7"/>
      <c r="L42" s="13">
        <f t="shared" si="5"/>
        <v>8.7840000000000001E-2</v>
      </c>
      <c r="M42" s="26"/>
      <c r="N42" s="30"/>
    </row>
    <row r="43" spans="1:14" ht="16.5" thickBot="1" x14ac:dyDescent="0.3">
      <c r="A43" s="7"/>
      <c r="B43" s="7"/>
      <c r="C43" s="7" t="s">
        <v>64</v>
      </c>
      <c r="D43" s="7"/>
      <c r="E43" s="7"/>
      <c r="F43" s="15">
        <f>ROUND(SUM(F38:F42),5)</f>
        <v>47992.95</v>
      </c>
      <c r="G43" s="8"/>
      <c r="H43" s="15">
        <f>ROUND(SUM(H38:H42),5)</f>
        <v>87289.9</v>
      </c>
      <c r="I43" s="8"/>
      <c r="J43" s="15">
        <f t="shared" si="4"/>
        <v>-39296.949999999997</v>
      </c>
      <c r="K43" s="7"/>
      <c r="L43" s="16">
        <f t="shared" si="5"/>
        <v>-0.45018999999999998</v>
      </c>
      <c r="M43" s="26"/>
      <c r="N43" s="30"/>
    </row>
    <row r="44" spans="1:14" ht="30" customHeight="1" thickBot="1" x14ac:dyDescent="0.3">
      <c r="A44" s="7"/>
      <c r="B44" s="7" t="s">
        <v>65</v>
      </c>
      <c r="C44" s="7"/>
      <c r="D44" s="7"/>
      <c r="E44" s="7"/>
      <c r="F44" s="15">
        <f>ROUND(F37+F43,5)</f>
        <v>47992.95</v>
      </c>
      <c r="G44" s="8"/>
      <c r="H44" s="15">
        <f>ROUND(H37+H43,5)</f>
        <v>87289.9</v>
      </c>
      <c r="I44" s="8"/>
      <c r="J44" s="15">
        <f t="shared" si="4"/>
        <v>-39296.949999999997</v>
      </c>
      <c r="K44" s="7"/>
      <c r="L44" s="16">
        <f t="shared" si="5"/>
        <v>-0.45018999999999998</v>
      </c>
      <c r="M44" s="26"/>
      <c r="N44" s="30"/>
    </row>
    <row r="45" spans="1:14" s="19" customFormat="1" ht="30" customHeight="1" thickBot="1" x14ac:dyDescent="0.3">
      <c r="A45" s="7" t="s">
        <v>26</v>
      </c>
      <c r="B45" s="7"/>
      <c r="C45" s="7"/>
      <c r="D45" s="7"/>
      <c r="E45" s="7"/>
      <c r="F45" s="17">
        <f>ROUND(F36+F44,5)</f>
        <v>39607.599999999999</v>
      </c>
      <c r="G45" s="22"/>
      <c r="H45" s="17">
        <f>ROUND(H36+H44,5)</f>
        <v>5463.26</v>
      </c>
      <c r="I45" s="22"/>
      <c r="J45" s="17">
        <f t="shared" si="4"/>
        <v>34144.339999999997</v>
      </c>
      <c r="K45" s="3"/>
      <c r="L45" s="18">
        <f t="shared" si="5"/>
        <v>6.2498100000000001</v>
      </c>
      <c r="M45" s="23"/>
      <c r="N45" s="30"/>
    </row>
    <row r="46" spans="1:14" ht="15.75" thickTop="1" x14ac:dyDescent="0.25"/>
  </sheetData>
  <mergeCells count="3">
    <mergeCell ref="A1:N1"/>
    <mergeCell ref="A2:N2"/>
    <mergeCell ref="A3:N3"/>
  </mergeCells>
  <pageMargins left="0.7" right="0.7" top="0.75" bottom="0.75" header="0.1" footer="0.3"/>
  <pageSetup scale="57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457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4578" r:id="rId4" name="HEADER"/>
      </mc:Fallback>
    </mc:AlternateContent>
    <mc:AlternateContent xmlns:mc="http://schemas.openxmlformats.org/markup-compatibility/2006">
      <mc:Choice Requires="x14">
        <control shapeId="2457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4577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44"/>
  <sheetViews>
    <sheetView workbookViewId="0">
      <pane xSplit="5" ySplit="5" topLeftCell="F6" activePane="bottomRight" state="frozenSplit"/>
      <selection pane="topRight" activeCell="F1" sqref="F1"/>
      <selection pane="bottomLeft" activeCell="A6" sqref="A6"/>
      <selection pane="bottomRight" activeCell="N25" sqref="N25"/>
    </sheetView>
  </sheetViews>
  <sheetFormatPr defaultRowHeight="15" x14ac:dyDescent="0.25"/>
  <cols>
    <col min="1" max="4" width="3" style="1" customWidth="1"/>
    <col min="5" max="5" width="43.28515625" style="1" bestFit="1" customWidth="1"/>
    <col min="6" max="6" width="14.85546875" style="2" bestFit="1" customWidth="1"/>
    <col min="7" max="7" width="2.28515625" style="2" customWidth="1"/>
    <col min="8" max="8" width="10.28515625" style="2" bestFit="1" customWidth="1"/>
    <col min="9" max="9" width="2.28515625" style="2" customWidth="1"/>
    <col min="10" max="10" width="17" style="2" bestFit="1" customWidth="1"/>
    <col min="11" max="11" width="2.28515625" style="2" customWidth="1"/>
    <col min="12" max="12" width="15" style="2" bestFit="1" customWidth="1"/>
    <col min="13" max="13" width="2.42578125" customWidth="1"/>
    <col min="14" max="14" width="37.140625" customWidth="1"/>
  </cols>
  <sheetData>
    <row r="1" spans="1:14" ht="15.75" x14ac:dyDescent="0.25">
      <c r="A1" s="35" t="s">
        <v>106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.75" x14ac:dyDescent="0.25">
      <c r="A2" s="35" t="s">
        <v>115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x14ac:dyDescent="0.25">
      <c r="A3" s="35" t="s">
        <v>126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6.5" thickBot="1" x14ac:dyDescent="0.3">
      <c r="A4" s="3"/>
      <c r="B4" s="3"/>
      <c r="C4" s="3"/>
      <c r="D4" s="3"/>
      <c r="E4" s="3"/>
      <c r="F4" s="24"/>
      <c r="G4" s="25"/>
      <c r="H4" s="24"/>
      <c r="I4" s="25"/>
      <c r="J4" s="24"/>
      <c r="K4" s="25"/>
      <c r="L4" s="24"/>
      <c r="M4" s="26"/>
      <c r="N4" s="26"/>
    </row>
    <row r="5" spans="1:14" s="20" customFormat="1" ht="17.25" thickTop="1" thickBot="1" x14ac:dyDescent="0.3">
      <c r="A5" s="34"/>
      <c r="B5" s="34"/>
      <c r="C5" s="34"/>
      <c r="D5" s="34"/>
      <c r="E5" s="34"/>
      <c r="F5" s="5" t="s">
        <v>127</v>
      </c>
      <c r="G5" s="27"/>
      <c r="H5" s="5" t="s">
        <v>66</v>
      </c>
      <c r="I5" s="27"/>
      <c r="J5" s="5" t="s">
        <v>67</v>
      </c>
      <c r="K5" s="27"/>
      <c r="L5" s="5" t="s">
        <v>68</v>
      </c>
      <c r="M5" s="28"/>
      <c r="N5" s="29" t="s">
        <v>69</v>
      </c>
    </row>
    <row r="6" spans="1:14" ht="16.5" thickTop="1" x14ac:dyDescent="0.25">
      <c r="A6" s="7"/>
      <c r="B6" s="7" t="s">
        <v>29</v>
      </c>
      <c r="C6" s="7"/>
      <c r="D6" s="7"/>
      <c r="E6" s="7"/>
      <c r="F6" s="8"/>
      <c r="G6" s="7"/>
      <c r="H6" s="8"/>
      <c r="I6" s="7"/>
      <c r="J6" s="8"/>
      <c r="K6" s="7"/>
      <c r="L6" s="9"/>
      <c r="M6" s="26"/>
      <c r="N6" s="26"/>
    </row>
    <row r="7" spans="1:14" ht="15.75" x14ac:dyDescent="0.25">
      <c r="A7" s="7"/>
      <c r="B7" s="7"/>
      <c r="C7" s="7"/>
      <c r="D7" s="7" t="s">
        <v>30</v>
      </c>
      <c r="E7" s="7"/>
      <c r="F7" s="8"/>
      <c r="G7" s="7"/>
      <c r="H7" s="8"/>
      <c r="I7" s="7"/>
      <c r="J7" s="8"/>
      <c r="K7" s="7"/>
      <c r="L7" s="9"/>
      <c r="M7" s="26"/>
      <c r="N7" s="26"/>
    </row>
    <row r="8" spans="1:14" ht="60.75" x14ac:dyDescent="0.25">
      <c r="A8" s="7"/>
      <c r="B8" s="7"/>
      <c r="C8" s="7"/>
      <c r="D8" s="7"/>
      <c r="E8" s="7" t="s">
        <v>31</v>
      </c>
      <c r="F8" s="8">
        <v>568058</v>
      </c>
      <c r="G8" s="7"/>
      <c r="H8" s="8">
        <v>520500</v>
      </c>
      <c r="I8" s="7"/>
      <c r="J8" s="8">
        <f t="shared" ref="J8:J13" si="0">ROUND((F8-H8),5)</f>
        <v>47558</v>
      </c>
      <c r="K8" s="7"/>
      <c r="L8" s="9">
        <f t="shared" ref="L8:L13" si="1">ROUND(IF(H8=0, IF(F8=0, 0, 1), F8/H8),5)</f>
        <v>1.09137</v>
      </c>
      <c r="M8" s="26"/>
      <c r="N8" s="30" t="s">
        <v>116</v>
      </c>
    </row>
    <row r="9" spans="1:14" ht="30.75" x14ac:dyDescent="0.25">
      <c r="A9" s="7"/>
      <c r="B9" s="7"/>
      <c r="C9" s="7"/>
      <c r="D9" s="7"/>
      <c r="E9" s="7" t="s">
        <v>32</v>
      </c>
      <c r="F9" s="8">
        <v>119957</v>
      </c>
      <c r="G9" s="7"/>
      <c r="H9" s="8">
        <v>134150</v>
      </c>
      <c r="I9" s="7"/>
      <c r="J9" s="8">
        <f t="shared" si="0"/>
        <v>-14193</v>
      </c>
      <c r="K9" s="7"/>
      <c r="L9" s="9">
        <f t="shared" si="1"/>
        <v>0.89419999999999999</v>
      </c>
      <c r="M9" s="26"/>
      <c r="N9" s="30" t="s">
        <v>134</v>
      </c>
    </row>
    <row r="10" spans="1:14" ht="15.75" x14ac:dyDescent="0.25">
      <c r="A10" s="7"/>
      <c r="B10" s="7"/>
      <c r="C10" s="7"/>
      <c r="D10" s="7"/>
      <c r="E10" s="7" t="s">
        <v>33</v>
      </c>
      <c r="F10" s="8">
        <v>12477</v>
      </c>
      <c r="G10" s="7"/>
      <c r="H10" s="8">
        <v>7050</v>
      </c>
      <c r="I10" s="7"/>
      <c r="J10" s="8">
        <f t="shared" si="0"/>
        <v>5427</v>
      </c>
      <c r="K10" s="7"/>
      <c r="L10" s="9">
        <f t="shared" si="1"/>
        <v>1.76979</v>
      </c>
      <c r="M10" s="26"/>
      <c r="N10" s="30"/>
    </row>
    <row r="11" spans="1:14" ht="31.5" thickBot="1" x14ac:dyDescent="0.3">
      <c r="A11" s="7"/>
      <c r="B11" s="7"/>
      <c r="C11" s="7"/>
      <c r="D11" s="7"/>
      <c r="E11" s="7" t="s">
        <v>34</v>
      </c>
      <c r="F11" s="11">
        <v>14600</v>
      </c>
      <c r="G11" s="7"/>
      <c r="H11" s="11">
        <v>32500</v>
      </c>
      <c r="I11" s="7"/>
      <c r="J11" s="11">
        <f t="shared" si="0"/>
        <v>-17900</v>
      </c>
      <c r="K11" s="7"/>
      <c r="L11" s="13">
        <f t="shared" si="1"/>
        <v>0.44923000000000002</v>
      </c>
      <c r="M11" s="26"/>
      <c r="N11" s="30" t="s">
        <v>135</v>
      </c>
    </row>
    <row r="12" spans="1:14" ht="16.5" thickBot="1" x14ac:dyDescent="0.3">
      <c r="A12" s="7"/>
      <c r="B12" s="7"/>
      <c r="C12" s="7"/>
      <c r="D12" s="7" t="s">
        <v>36</v>
      </c>
      <c r="E12" s="7"/>
      <c r="F12" s="12">
        <f>ROUND(SUM(F7:F11),5)</f>
        <v>715092</v>
      </c>
      <c r="G12" s="7"/>
      <c r="H12" s="12">
        <f>ROUND(SUM(H7:H11),5)</f>
        <v>694200</v>
      </c>
      <c r="I12" s="7"/>
      <c r="J12" s="12">
        <f t="shared" si="0"/>
        <v>20892</v>
      </c>
      <c r="K12" s="7"/>
      <c r="L12" s="14">
        <f t="shared" si="1"/>
        <v>1.0301</v>
      </c>
      <c r="M12" s="26"/>
      <c r="N12" s="30"/>
    </row>
    <row r="13" spans="1:14" ht="30" customHeight="1" x14ac:dyDescent="0.25">
      <c r="A13" s="7"/>
      <c r="B13" s="7"/>
      <c r="C13" s="7" t="s">
        <v>37</v>
      </c>
      <c r="D13" s="7"/>
      <c r="E13" s="7"/>
      <c r="F13" s="8">
        <f>F12</f>
        <v>715092</v>
      </c>
      <c r="G13" s="7"/>
      <c r="H13" s="8">
        <f>H12</f>
        <v>694200</v>
      </c>
      <c r="I13" s="7"/>
      <c r="J13" s="8">
        <f t="shared" si="0"/>
        <v>20892</v>
      </c>
      <c r="K13" s="7"/>
      <c r="L13" s="9">
        <f t="shared" si="1"/>
        <v>1.0301</v>
      </c>
      <c r="M13" s="26"/>
      <c r="N13" s="30"/>
    </row>
    <row r="14" spans="1:14" ht="30" customHeight="1" x14ac:dyDescent="0.25">
      <c r="A14" s="7"/>
      <c r="B14" s="7"/>
      <c r="C14" s="7"/>
      <c r="D14" s="7" t="s">
        <v>38</v>
      </c>
      <c r="E14" s="7"/>
      <c r="F14" s="8"/>
      <c r="G14" s="7"/>
      <c r="H14" s="8"/>
      <c r="I14" s="7"/>
      <c r="J14" s="8"/>
      <c r="K14" s="7"/>
      <c r="L14" s="9"/>
      <c r="M14" s="26"/>
      <c r="N14" s="30"/>
    </row>
    <row r="15" spans="1:14" ht="15.75" x14ac:dyDescent="0.25">
      <c r="A15" s="7"/>
      <c r="B15" s="7"/>
      <c r="C15" s="7"/>
      <c r="D15" s="7"/>
      <c r="E15" s="7" t="s">
        <v>39</v>
      </c>
      <c r="F15" s="8">
        <v>1009</v>
      </c>
      <c r="G15" s="7"/>
      <c r="H15" s="8">
        <v>750</v>
      </c>
      <c r="I15" s="7"/>
      <c r="J15" s="8">
        <f t="shared" ref="J15:J31" si="2">ROUND((F15-H15),5)</f>
        <v>259</v>
      </c>
      <c r="K15" s="7"/>
      <c r="L15" s="9">
        <f t="shared" ref="L15:L31" si="3">ROUND(IF(H15=0, IF(F15=0, 0, 1), F15/H15),5)</f>
        <v>1.3453299999999999</v>
      </c>
      <c r="M15" s="26"/>
      <c r="N15" s="30"/>
    </row>
    <row r="16" spans="1:14" ht="15.75" x14ac:dyDescent="0.25">
      <c r="A16" s="7"/>
      <c r="B16" s="7"/>
      <c r="C16" s="7"/>
      <c r="D16" s="7"/>
      <c r="E16" s="7" t="s">
        <v>40</v>
      </c>
      <c r="F16" s="8">
        <v>5103</v>
      </c>
      <c r="G16" s="7"/>
      <c r="H16" s="8">
        <v>3650</v>
      </c>
      <c r="I16" s="7"/>
      <c r="J16" s="8">
        <f t="shared" si="2"/>
        <v>1453</v>
      </c>
      <c r="K16" s="7"/>
      <c r="L16" s="9">
        <f t="shared" si="3"/>
        <v>1.39808</v>
      </c>
      <c r="M16" s="26"/>
      <c r="N16" s="30"/>
    </row>
    <row r="17" spans="1:14" ht="15.75" x14ac:dyDescent="0.25">
      <c r="A17" s="7"/>
      <c r="B17" s="7"/>
      <c r="C17" s="7"/>
      <c r="D17" s="7"/>
      <c r="E17" s="7" t="s">
        <v>41</v>
      </c>
      <c r="F17" s="8">
        <v>5523</v>
      </c>
      <c r="G17" s="7"/>
      <c r="H17" s="8">
        <v>5500</v>
      </c>
      <c r="I17" s="7"/>
      <c r="J17" s="8">
        <f t="shared" si="2"/>
        <v>23</v>
      </c>
      <c r="K17" s="7"/>
      <c r="L17" s="9">
        <f t="shared" si="3"/>
        <v>1.0041800000000001</v>
      </c>
      <c r="M17" s="26"/>
      <c r="N17" s="30"/>
    </row>
    <row r="18" spans="1:14" ht="30.75" x14ac:dyDescent="0.25">
      <c r="A18" s="7"/>
      <c r="B18" s="7"/>
      <c r="C18" s="7"/>
      <c r="D18" s="7"/>
      <c r="E18" s="7" t="s">
        <v>42</v>
      </c>
      <c r="F18" s="8">
        <v>23561</v>
      </c>
      <c r="G18" s="7"/>
      <c r="H18" s="8">
        <v>37500</v>
      </c>
      <c r="I18" s="7"/>
      <c r="J18" s="8">
        <f t="shared" si="2"/>
        <v>-13939</v>
      </c>
      <c r="K18" s="7"/>
      <c r="L18" s="9">
        <f t="shared" si="3"/>
        <v>0.62829000000000002</v>
      </c>
      <c r="M18" s="26"/>
      <c r="N18" s="30" t="s">
        <v>136</v>
      </c>
    </row>
    <row r="19" spans="1:14" ht="15.75" x14ac:dyDescent="0.25">
      <c r="A19" s="7"/>
      <c r="B19" s="7"/>
      <c r="C19" s="7"/>
      <c r="D19" s="7"/>
      <c r="E19" s="7" t="s">
        <v>43</v>
      </c>
      <c r="F19" s="8">
        <v>1737</v>
      </c>
      <c r="G19" s="7"/>
      <c r="H19" s="8">
        <v>1720</v>
      </c>
      <c r="I19" s="7"/>
      <c r="J19" s="8">
        <f t="shared" si="2"/>
        <v>17</v>
      </c>
      <c r="K19" s="7"/>
      <c r="L19" s="9">
        <f t="shared" si="3"/>
        <v>1.0098800000000001</v>
      </c>
      <c r="M19" s="26"/>
      <c r="N19" s="30"/>
    </row>
    <row r="20" spans="1:14" ht="15.75" x14ac:dyDescent="0.25">
      <c r="A20" s="7"/>
      <c r="B20" s="7"/>
      <c r="C20" s="7"/>
      <c r="D20" s="7"/>
      <c r="E20" s="7" t="s">
        <v>44</v>
      </c>
      <c r="F20" s="8">
        <v>13495</v>
      </c>
      <c r="G20" s="7"/>
      <c r="H20" s="8">
        <v>21690</v>
      </c>
      <c r="I20" s="7"/>
      <c r="J20" s="8">
        <f t="shared" si="2"/>
        <v>-8195</v>
      </c>
      <c r="K20" s="7"/>
      <c r="L20" s="9">
        <f t="shared" si="3"/>
        <v>0.62217999999999996</v>
      </c>
      <c r="M20" s="26"/>
      <c r="N20" s="30"/>
    </row>
    <row r="21" spans="1:14" ht="15.75" x14ac:dyDescent="0.25">
      <c r="A21" s="7"/>
      <c r="B21" s="7"/>
      <c r="C21" s="7"/>
      <c r="D21" s="7"/>
      <c r="E21" s="7" t="s">
        <v>45</v>
      </c>
      <c r="F21" s="8">
        <v>24586</v>
      </c>
      <c r="G21" s="7"/>
      <c r="H21" s="8">
        <v>25715</v>
      </c>
      <c r="I21" s="7"/>
      <c r="J21" s="8">
        <f t="shared" si="2"/>
        <v>-1129</v>
      </c>
      <c r="K21" s="7"/>
      <c r="L21" s="9">
        <f t="shared" si="3"/>
        <v>0.95609999999999995</v>
      </c>
      <c r="M21" s="26"/>
      <c r="N21" s="30"/>
    </row>
    <row r="22" spans="1:14" ht="30.75" x14ac:dyDescent="0.25">
      <c r="A22" s="7"/>
      <c r="B22" s="7"/>
      <c r="C22" s="7"/>
      <c r="D22" s="7"/>
      <c r="E22" s="7" t="s">
        <v>46</v>
      </c>
      <c r="F22" s="8">
        <v>300369</v>
      </c>
      <c r="G22" s="7"/>
      <c r="H22" s="8">
        <v>345590</v>
      </c>
      <c r="I22" s="7"/>
      <c r="J22" s="8">
        <f t="shared" si="2"/>
        <v>-45221</v>
      </c>
      <c r="K22" s="7"/>
      <c r="L22" s="9">
        <f t="shared" si="3"/>
        <v>0.86914999999999998</v>
      </c>
      <c r="M22" s="26"/>
      <c r="N22" s="30" t="s">
        <v>117</v>
      </c>
    </row>
    <row r="23" spans="1:14" ht="30.75" x14ac:dyDescent="0.25">
      <c r="A23" s="7"/>
      <c r="B23" s="7"/>
      <c r="C23" s="7"/>
      <c r="D23" s="7"/>
      <c r="E23" s="7" t="s">
        <v>47</v>
      </c>
      <c r="F23" s="8">
        <v>82275</v>
      </c>
      <c r="G23" s="7"/>
      <c r="H23" s="8">
        <v>73350</v>
      </c>
      <c r="I23" s="7"/>
      <c r="J23" s="8">
        <f t="shared" si="2"/>
        <v>8925</v>
      </c>
      <c r="K23" s="7"/>
      <c r="L23" s="9">
        <f t="shared" si="3"/>
        <v>1.12168</v>
      </c>
      <c r="M23" s="26"/>
      <c r="N23" s="30" t="s">
        <v>137</v>
      </c>
    </row>
    <row r="24" spans="1:14" ht="15.75" x14ac:dyDescent="0.25">
      <c r="A24" s="7"/>
      <c r="B24" s="7"/>
      <c r="C24" s="7"/>
      <c r="D24" s="7"/>
      <c r="E24" s="7" t="s">
        <v>48</v>
      </c>
      <c r="F24" s="8">
        <v>43110</v>
      </c>
      <c r="G24" s="7"/>
      <c r="H24" s="8">
        <v>40000</v>
      </c>
      <c r="I24" s="7"/>
      <c r="J24" s="8">
        <f t="shared" si="2"/>
        <v>3110</v>
      </c>
      <c r="K24" s="7"/>
      <c r="L24" s="9">
        <f t="shared" si="3"/>
        <v>1.07775</v>
      </c>
      <c r="M24" s="26"/>
      <c r="N24" s="30"/>
    </row>
    <row r="25" spans="1:14" ht="15.75" x14ac:dyDescent="0.25">
      <c r="A25" s="7"/>
      <c r="B25" s="7"/>
      <c r="C25" s="7"/>
      <c r="D25" s="7"/>
      <c r="E25" s="7" t="s">
        <v>49</v>
      </c>
      <c r="F25" s="8">
        <v>187951</v>
      </c>
      <c r="G25" s="7"/>
      <c r="H25" s="8">
        <v>173700</v>
      </c>
      <c r="I25" s="7"/>
      <c r="J25" s="8">
        <f t="shared" si="2"/>
        <v>14251</v>
      </c>
      <c r="K25" s="7"/>
      <c r="L25" s="9">
        <f t="shared" si="3"/>
        <v>1.0820399999999999</v>
      </c>
      <c r="M25" s="26"/>
      <c r="N25" s="30" t="s">
        <v>138</v>
      </c>
    </row>
    <row r="26" spans="1:14" ht="15.75" x14ac:dyDescent="0.25">
      <c r="A26" s="7"/>
      <c r="B26" s="7"/>
      <c r="C26" s="7"/>
      <c r="D26" s="7"/>
      <c r="E26" s="7" t="s">
        <v>50</v>
      </c>
      <c r="F26" s="8">
        <v>276</v>
      </c>
      <c r="G26" s="7"/>
      <c r="H26" s="8">
        <v>400</v>
      </c>
      <c r="I26" s="7"/>
      <c r="J26" s="8">
        <f t="shared" si="2"/>
        <v>-124</v>
      </c>
      <c r="K26" s="7"/>
      <c r="L26" s="9">
        <f t="shared" si="3"/>
        <v>0.69</v>
      </c>
      <c r="M26" s="26"/>
      <c r="N26" s="30"/>
    </row>
    <row r="27" spans="1:14" ht="15.75" x14ac:dyDescent="0.25">
      <c r="A27" s="7"/>
      <c r="B27" s="7"/>
      <c r="C27" s="7"/>
      <c r="D27" s="7"/>
      <c r="E27" s="7" t="s">
        <v>51</v>
      </c>
      <c r="F27" s="8">
        <v>13832</v>
      </c>
      <c r="G27" s="7"/>
      <c r="H27" s="8">
        <v>15625</v>
      </c>
      <c r="I27" s="7"/>
      <c r="J27" s="8">
        <f t="shared" si="2"/>
        <v>-1793</v>
      </c>
      <c r="K27" s="7"/>
      <c r="L27" s="9">
        <f t="shared" si="3"/>
        <v>0.88524999999999998</v>
      </c>
      <c r="M27" s="26"/>
      <c r="N27" s="30"/>
    </row>
    <row r="28" spans="1:14" ht="15.75" x14ac:dyDescent="0.25">
      <c r="A28" s="7"/>
      <c r="B28" s="7"/>
      <c r="C28" s="7"/>
      <c r="D28" s="7"/>
      <c r="E28" s="7" t="s">
        <v>52</v>
      </c>
      <c r="F28" s="8">
        <v>11870</v>
      </c>
      <c r="G28" s="7"/>
      <c r="H28" s="8">
        <v>7100</v>
      </c>
      <c r="I28" s="7"/>
      <c r="J28" s="8">
        <f t="shared" si="2"/>
        <v>4770</v>
      </c>
      <c r="K28" s="7"/>
      <c r="L28" s="9">
        <f t="shared" si="3"/>
        <v>1.6718299999999999</v>
      </c>
      <c r="M28" s="26"/>
      <c r="N28" s="30"/>
    </row>
    <row r="29" spans="1:14" ht="15.75" x14ac:dyDescent="0.25">
      <c r="A29" s="7"/>
      <c r="B29" s="7"/>
      <c r="C29" s="7"/>
      <c r="D29" s="7"/>
      <c r="E29" s="7" t="s">
        <v>53</v>
      </c>
      <c r="F29" s="8">
        <v>865</v>
      </c>
      <c r="G29" s="7"/>
      <c r="H29" s="8">
        <v>1100</v>
      </c>
      <c r="I29" s="7"/>
      <c r="J29" s="8">
        <f t="shared" si="2"/>
        <v>-235</v>
      </c>
      <c r="K29" s="7"/>
      <c r="L29" s="9">
        <f t="shared" si="3"/>
        <v>0.78635999999999995</v>
      </c>
      <c r="M29" s="26"/>
      <c r="N29" s="30"/>
    </row>
    <row r="30" spans="1:14" ht="15.75" x14ac:dyDescent="0.25">
      <c r="A30" s="7"/>
      <c r="B30" s="7"/>
      <c r="C30" s="7"/>
      <c r="D30" s="7"/>
      <c r="E30" s="7" t="s">
        <v>54</v>
      </c>
      <c r="F30" s="8">
        <v>7056</v>
      </c>
      <c r="G30" s="7"/>
      <c r="H30" s="8">
        <v>7700</v>
      </c>
      <c r="I30" s="7"/>
      <c r="J30" s="8">
        <f t="shared" si="2"/>
        <v>-644</v>
      </c>
      <c r="K30" s="7"/>
      <c r="L30" s="9">
        <f t="shared" si="3"/>
        <v>0.91635999999999995</v>
      </c>
      <c r="M30" s="26"/>
      <c r="N30" s="30"/>
    </row>
    <row r="31" spans="1:14" ht="15.75" x14ac:dyDescent="0.25">
      <c r="A31" s="7"/>
      <c r="B31" s="7"/>
      <c r="C31" s="7"/>
      <c r="D31" s="7"/>
      <c r="E31" s="7" t="s">
        <v>55</v>
      </c>
      <c r="F31" s="8">
        <v>484</v>
      </c>
      <c r="G31" s="7"/>
      <c r="H31" s="8">
        <v>200</v>
      </c>
      <c r="I31" s="7"/>
      <c r="J31" s="8">
        <f t="shared" si="2"/>
        <v>284</v>
      </c>
      <c r="K31" s="7"/>
      <c r="L31" s="9">
        <f t="shared" si="3"/>
        <v>2.42</v>
      </c>
      <c r="M31" s="26"/>
      <c r="N31" s="30"/>
    </row>
    <row r="32" spans="1:14" ht="16.5" thickBot="1" x14ac:dyDescent="0.3">
      <c r="A32" s="7"/>
      <c r="B32" s="7"/>
      <c r="C32" s="7"/>
      <c r="D32" s="7"/>
      <c r="E32" s="7" t="s">
        <v>56</v>
      </c>
      <c r="F32" s="11">
        <v>376</v>
      </c>
      <c r="G32" s="7"/>
      <c r="H32" s="11"/>
      <c r="I32" s="7"/>
      <c r="J32" s="11"/>
      <c r="K32" s="7"/>
      <c r="L32" s="13"/>
      <c r="M32" s="26"/>
      <c r="N32" s="30"/>
    </row>
    <row r="33" spans="1:14" ht="16.5" thickBot="1" x14ac:dyDescent="0.3">
      <c r="A33" s="7"/>
      <c r="B33" s="7"/>
      <c r="C33" s="7"/>
      <c r="D33" s="7" t="s">
        <v>57</v>
      </c>
      <c r="E33" s="7"/>
      <c r="F33" s="12">
        <f>ROUND(SUM(F14:F32),5)</f>
        <v>723478</v>
      </c>
      <c r="G33" s="7"/>
      <c r="H33" s="12">
        <f>ROUND(SUM(H14:H32),5)</f>
        <v>761290</v>
      </c>
      <c r="I33" s="7"/>
      <c r="J33" s="12">
        <f>ROUND((F33-H33),5)</f>
        <v>-37812</v>
      </c>
      <c r="K33" s="7"/>
      <c r="L33" s="14">
        <f>ROUND(IF(H33=0, IF(F33=0, 0, 1), F33/H33),5)</f>
        <v>0.95033000000000001</v>
      </c>
      <c r="M33" s="26"/>
      <c r="N33" s="30"/>
    </row>
    <row r="34" spans="1:14" ht="30" customHeight="1" x14ac:dyDescent="0.25">
      <c r="A34" s="7"/>
      <c r="B34" s="7" t="s">
        <v>58</v>
      </c>
      <c r="C34" s="7"/>
      <c r="D34" s="7"/>
      <c r="E34" s="7"/>
      <c r="F34" s="8">
        <f>ROUND(F6+F13-F33,5)</f>
        <v>-8386</v>
      </c>
      <c r="G34" s="7"/>
      <c r="H34" s="8">
        <f>ROUND(H6+H13-H33,5)</f>
        <v>-67090</v>
      </c>
      <c r="I34" s="7"/>
      <c r="J34" s="8">
        <f>ROUND((F34-H34),5)</f>
        <v>58704</v>
      </c>
      <c r="K34" s="7"/>
      <c r="L34" s="9">
        <f>ROUND(IF(H34=0, IF(F34=0, 0, 1), F34/H34),5)</f>
        <v>0.125</v>
      </c>
      <c r="M34" s="26"/>
      <c r="N34" s="30"/>
    </row>
    <row r="35" spans="1:14" ht="30" customHeight="1" x14ac:dyDescent="0.25">
      <c r="A35" s="7"/>
      <c r="B35" s="7" t="s">
        <v>59</v>
      </c>
      <c r="C35" s="7"/>
      <c r="D35" s="7"/>
      <c r="E35" s="7"/>
      <c r="F35" s="8"/>
      <c r="G35" s="7"/>
      <c r="H35" s="8"/>
      <c r="I35" s="7"/>
      <c r="J35" s="8"/>
      <c r="K35" s="7"/>
      <c r="L35" s="9"/>
      <c r="M35" s="26"/>
      <c r="N35" s="30"/>
    </row>
    <row r="36" spans="1:14" ht="15.75" x14ac:dyDescent="0.25">
      <c r="A36" s="7"/>
      <c r="B36" s="7"/>
      <c r="C36" s="7" t="s">
        <v>60</v>
      </c>
      <c r="D36" s="7"/>
      <c r="E36" s="7"/>
      <c r="F36" s="8"/>
      <c r="G36" s="7"/>
      <c r="H36" s="8"/>
      <c r="I36" s="7"/>
      <c r="J36" s="8"/>
      <c r="K36" s="7"/>
      <c r="L36" s="9"/>
      <c r="M36" s="26"/>
      <c r="N36" s="30"/>
    </row>
    <row r="37" spans="1:14" ht="15.75" x14ac:dyDescent="0.25">
      <c r="A37" s="7"/>
      <c r="B37" s="7"/>
      <c r="C37" s="7"/>
      <c r="D37" s="7" t="s">
        <v>103</v>
      </c>
      <c r="E37" s="7"/>
      <c r="F37" s="8">
        <v>1</v>
      </c>
      <c r="G37" s="7"/>
      <c r="H37" s="8"/>
      <c r="I37" s="7"/>
      <c r="J37" s="8"/>
      <c r="K37" s="7"/>
      <c r="L37" s="9"/>
      <c r="M37" s="26"/>
      <c r="N37" s="30"/>
    </row>
    <row r="38" spans="1:14" ht="15.75" x14ac:dyDescent="0.25">
      <c r="A38" s="7"/>
      <c r="B38" s="7"/>
      <c r="C38" s="7"/>
      <c r="D38" s="7" t="s">
        <v>61</v>
      </c>
      <c r="E38" s="7"/>
      <c r="F38" s="8">
        <v>0</v>
      </c>
      <c r="G38" s="7"/>
      <c r="H38" s="8">
        <v>0</v>
      </c>
      <c r="I38" s="7"/>
      <c r="J38" s="8">
        <f t="shared" ref="J38:J43" si="4">ROUND((F38-H38),5)</f>
        <v>0</v>
      </c>
      <c r="K38" s="7"/>
      <c r="L38" s="9">
        <f t="shared" ref="L38:L43" si="5">ROUND(IF(H38=0, IF(F38=0, 0, 1), F38/H38),5)</f>
        <v>0</v>
      </c>
      <c r="M38" s="26"/>
      <c r="N38" s="30"/>
    </row>
    <row r="39" spans="1:14" ht="15.75" x14ac:dyDescent="0.25">
      <c r="A39" s="7"/>
      <c r="B39" s="7"/>
      <c r="C39" s="7"/>
      <c r="D39" s="7" t="s">
        <v>62</v>
      </c>
      <c r="E39" s="7"/>
      <c r="F39" s="8">
        <v>38704</v>
      </c>
      <c r="G39" s="7"/>
      <c r="H39" s="8">
        <v>41250</v>
      </c>
      <c r="I39" s="7"/>
      <c r="J39" s="8">
        <f t="shared" si="4"/>
        <v>-2546</v>
      </c>
      <c r="K39" s="7"/>
      <c r="L39" s="9">
        <f t="shared" si="5"/>
        <v>0.93828</v>
      </c>
      <c r="M39" s="26"/>
      <c r="N39" s="30"/>
    </row>
    <row r="40" spans="1:14" ht="16.5" thickBot="1" x14ac:dyDescent="0.3">
      <c r="A40" s="7"/>
      <c r="B40" s="7"/>
      <c r="C40" s="7"/>
      <c r="D40" s="7" t="s">
        <v>63</v>
      </c>
      <c r="E40" s="7"/>
      <c r="F40" s="11">
        <v>9288</v>
      </c>
      <c r="G40" s="7"/>
      <c r="H40" s="11">
        <v>7200</v>
      </c>
      <c r="I40" s="7"/>
      <c r="J40" s="11">
        <f t="shared" si="4"/>
        <v>2088</v>
      </c>
      <c r="K40" s="7"/>
      <c r="L40" s="13">
        <f t="shared" si="5"/>
        <v>1.29</v>
      </c>
      <c r="M40" s="26"/>
      <c r="N40" s="30"/>
    </row>
    <row r="41" spans="1:14" ht="16.5" thickBot="1" x14ac:dyDescent="0.3">
      <c r="A41" s="7"/>
      <c r="B41" s="7"/>
      <c r="C41" s="7" t="s">
        <v>64</v>
      </c>
      <c r="D41" s="7"/>
      <c r="E41" s="7"/>
      <c r="F41" s="15">
        <f>ROUND(SUM(F36:F40),5)</f>
        <v>47993</v>
      </c>
      <c r="G41" s="7"/>
      <c r="H41" s="15">
        <f>ROUND(SUM(H36:H40),5)</f>
        <v>48450</v>
      </c>
      <c r="I41" s="7"/>
      <c r="J41" s="15">
        <f t="shared" si="4"/>
        <v>-457</v>
      </c>
      <c r="K41" s="7"/>
      <c r="L41" s="16">
        <f t="shared" si="5"/>
        <v>0.99056999999999995</v>
      </c>
      <c r="M41" s="26"/>
      <c r="N41" s="30"/>
    </row>
    <row r="42" spans="1:14" ht="30" customHeight="1" thickBot="1" x14ac:dyDescent="0.3">
      <c r="A42" s="7"/>
      <c r="B42" s="7" t="s">
        <v>65</v>
      </c>
      <c r="C42" s="7"/>
      <c r="D42" s="7"/>
      <c r="E42" s="7"/>
      <c r="F42" s="15">
        <f>ROUND(F35+F41,5)</f>
        <v>47993</v>
      </c>
      <c r="G42" s="7"/>
      <c r="H42" s="15">
        <f>ROUND(H35+H41,5)</f>
        <v>48450</v>
      </c>
      <c r="I42" s="7"/>
      <c r="J42" s="15">
        <f t="shared" si="4"/>
        <v>-457</v>
      </c>
      <c r="K42" s="7"/>
      <c r="L42" s="16">
        <f t="shared" si="5"/>
        <v>0.99056999999999995</v>
      </c>
      <c r="M42" s="26"/>
      <c r="N42" s="30"/>
    </row>
    <row r="43" spans="1:14" s="19" customFormat="1" ht="30" customHeight="1" thickBot="1" x14ac:dyDescent="0.3">
      <c r="A43" s="7" t="s">
        <v>26</v>
      </c>
      <c r="B43" s="7"/>
      <c r="C43" s="7"/>
      <c r="D43" s="7"/>
      <c r="E43" s="7"/>
      <c r="F43" s="17">
        <f>ROUND(F34+F42,5)</f>
        <v>39607</v>
      </c>
      <c r="G43" s="3"/>
      <c r="H43" s="17">
        <f>ROUND(H34+H42,5)</f>
        <v>-18640</v>
      </c>
      <c r="I43" s="3"/>
      <c r="J43" s="17">
        <f t="shared" si="4"/>
        <v>58247</v>
      </c>
      <c r="K43" s="3"/>
      <c r="L43" s="18">
        <f t="shared" si="5"/>
        <v>-2.1248399999999998</v>
      </c>
      <c r="M43" s="23"/>
      <c r="N43" s="31"/>
    </row>
    <row r="44" spans="1:14" ht="16.5" thickTop="1" x14ac:dyDescent="0.25">
      <c r="A44" s="32"/>
      <c r="B44" s="32"/>
      <c r="C44" s="32"/>
      <c r="D44" s="32"/>
      <c r="E44" s="32"/>
      <c r="F44" s="33"/>
      <c r="G44" s="33"/>
      <c r="H44" s="33"/>
      <c r="I44" s="33"/>
      <c r="J44" s="33"/>
      <c r="K44" s="33"/>
      <c r="L44" s="33"/>
      <c r="M44" s="26"/>
      <c r="N44" s="26"/>
    </row>
  </sheetData>
  <mergeCells count="3">
    <mergeCell ref="A1:N1"/>
    <mergeCell ref="A2:N2"/>
    <mergeCell ref="A3:N3"/>
  </mergeCells>
  <pageMargins left="0.7" right="0.7" top="0.75" bottom="0.75" header="0.1" footer="0.3"/>
  <pageSetup scale="56" fitToHeight="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66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6625" r:id="rId4" name="FILTER"/>
      </mc:Fallback>
    </mc:AlternateContent>
    <mc:AlternateContent xmlns:mc="http://schemas.openxmlformats.org/markup-compatibility/2006">
      <mc:Choice Requires="x14">
        <control shapeId="266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662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tabSelected="1" workbookViewId="0">
      <pane xSplit="7" ySplit="5" topLeftCell="H6" activePane="bottomRight" state="frozenSplit"/>
      <selection pane="topRight" activeCell="H1" sqref="H1"/>
      <selection pane="bottomLeft" activeCell="A6" sqref="A6"/>
      <selection pane="bottomRight" activeCell="D7" sqref="D7"/>
    </sheetView>
  </sheetViews>
  <sheetFormatPr defaultRowHeight="15" x14ac:dyDescent="0.25"/>
  <cols>
    <col min="1" max="6" width="3" style="1" customWidth="1"/>
    <col min="7" max="7" width="38.140625" style="1" customWidth="1"/>
    <col min="8" max="8" width="14.28515625" style="2" bestFit="1" customWidth="1"/>
    <col min="9" max="9" width="2.28515625" style="2" customWidth="1"/>
    <col min="10" max="10" width="14.28515625" style="2" bestFit="1" customWidth="1"/>
    <col min="11" max="11" width="2.28515625" style="2" customWidth="1"/>
    <col min="12" max="12" width="12.85546875" style="2" bestFit="1" customWidth="1"/>
    <col min="13" max="13" width="2.28515625" style="2" customWidth="1"/>
    <col min="14" max="14" width="10.42578125" style="2" bestFit="1" customWidth="1"/>
  </cols>
  <sheetData>
    <row r="1" spans="1:14" ht="15.75" x14ac:dyDescent="0.25">
      <c r="A1" s="35" t="s">
        <v>106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.75" x14ac:dyDescent="0.25">
      <c r="A2" s="35" t="s">
        <v>139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x14ac:dyDescent="0.25">
      <c r="A3" s="35" t="s">
        <v>126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6.5" thickBot="1" x14ac:dyDescent="0.3">
      <c r="A4" s="3"/>
      <c r="B4" s="3"/>
      <c r="C4" s="3"/>
      <c r="D4" s="3"/>
      <c r="E4" s="3"/>
      <c r="F4" s="3"/>
      <c r="G4" s="3"/>
      <c r="H4" s="24"/>
      <c r="I4" s="25"/>
      <c r="J4" s="24"/>
      <c r="K4" s="25"/>
      <c r="L4" s="24"/>
      <c r="M4" s="25"/>
      <c r="N4" s="24"/>
    </row>
    <row r="5" spans="1:14" s="20" customFormat="1" ht="17.25" thickTop="1" thickBot="1" x14ac:dyDescent="0.3">
      <c r="A5" s="4"/>
      <c r="B5" s="4"/>
      <c r="C5" s="4"/>
      <c r="D5" s="4"/>
      <c r="E5" s="4"/>
      <c r="F5" s="4"/>
      <c r="G5" s="4"/>
      <c r="H5" s="5" t="s">
        <v>127</v>
      </c>
      <c r="I5" s="27"/>
      <c r="J5" s="5" t="s">
        <v>128</v>
      </c>
      <c r="K5" s="27"/>
      <c r="L5" s="5" t="s">
        <v>104</v>
      </c>
      <c r="M5" s="27"/>
      <c r="N5" s="5" t="s">
        <v>105</v>
      </c>
    </row>
    <row r="6" spans="1:14" ht="16.5" thickTop="1" x14ac:dyDescent="0.25">
      <c r="A6" s="7"/>
      <c r="B6" s="7"/>
      <c r="C6" s="7"/>
      <c r="D6" s="7"/>
      <c r="E6" s="7"/>
      <c r="F6" s="7"/>
      <c r="G6" s="7"/>
      <c r="H6" s="6"/>
      <c r="I6" s="7"/>
      <c r="J6" s="6"/>
      <c r="K6" s="7"/>
      <c r="L6" s="6"/>
      <c r="M6" s="7"/>
      <c r="N6" s="21"/>
    </row>
    <row r="7" spans="1:14" ht="15.75" x14ac:dyDescent="0.25">
      <c r="A7" s="7"/>
      <c r="B7" s="7"/>
      <c r="C7" s="7"/>
      <c r="D7" s="7" t="s">
        <v>38</v>
      </c>
      <c r="E7" s="7"/>
      <c r="F7" s="7"/>
      <c r="G7" s="7"/>
      <c r="H7" s="6"/>
      <c r="I7" s="7"/>
      <c r="J7" s="6"/>
      <c r="K7" s="7"/>
      <c r="L7" s="6"/>
      <c r="M7" s="7"/>
      <c r="N7" s="21"/>
    </row>
    <row r="8" spans="1:14" ht="15.75" x14ac:dyDescent="0.25">
      <c r="A8" s="7"/>
      <c r="B8" s="7"/>
      <c r="C8" s="7"/>
      <c r="D8" s="7"/>
      <c r="E8" s="7" t="s">
        <v>49</v>
      </c>
      <c r="F8" s="7"/>
      <c r="G8" s="7"/>
      <c r="H8" s="6"/>
      <c r="I8" s="7"/>
      <c r="J8" s="6"/>
      <c r="K8" s="7"/>
      <c r="L8" s="6"/>
      <c r="M8" s="7"/>
      <c r="N8" s="21"/>
    </row>
    <row r="9" spans="1:14" ht="15.75" x14ac:dyDescent="0.25">
      <c r="A9" s="7"/>
      <c r="B9" s="7"/>
      <c r="C9" s="7"/>
      <c r="D9" s="7"/>
      <c r="E9" s="7"/>
      <c r="F9" s="7" t="s">
        <v>140</v>
      </c>
      <c r="G9" s="7"/>
      <c r="H9" s="8">
        <v>29073.75</v>
      </c>
      <c r="I9" s="8"/>
      <c r="J9" s="8">
        <v>23325</v>
      </c>
      <c r="K9" s="8"/>
      <c r="L9" s="8">
        <f>ROUND((H9-J9),5)</f>
        <v>5748.75</v>
      </c>
      <c r="M9" s="7"/>
      <c r="N9" s="21">
        <f>ROUND(IF(H9=0, IF(J9=0, 0, SIGN(-J9)), IF(J9=0, SIGN(H9), (H9-J9)/ABS(J9))),5)</f>
        <v>0.24646000000000001</v>
      </c>
    </row>
    <row r="10" spans="1:14" ht="15.75" x14ac:dyDescent="0.25">
      <c r="A10" s="7"/>
      <c r="B10" s="7"/>
      <c r="C10" s="7"/>
      <c r="D10" s="7"/>
      <c r="E10" s="7"/>
      <c r="F10" s="7" t="s">
        <v>141</v>
      </c>
      <c r="G10" s="7"/>
      <c r="H10" s="8">
        <v>16413.8</v>
      </c>
      <c r="I10" s="8"/>
      <c r="J10" s="8">
        <v>9028.7099999999991</v>
      </c>
      <c r="K10" s="8"/>
      <c r="L10" s="8">
        <f>ROUND((H10-J10),5)</f>
        <v>7385.09</v>
      </c>
      <c r="M10" s="7"/>
      <c r="N10" s="21">
        <f>ROUND(IF(H10=0, IF(J10=0, 0, SIGN(-J10)), IF(J10=0, SIGN(H10), (H10-J10)/ABS(J10))),5)</f>
        <v>0.81796000000000002</v>
      </c>
    </row>
    <row r="11" spans="1:14" ht="15.75" x14ac:dyDescent="0.25">
      <c r="A11" s="7"/>
      <c r="B11" s="7"/>
      <c r="C11" s="7"/>
      <c r="D11" s="7"/>
      <c r="E11" s="7"/>
      <c r="F11" s="7" t="s">
        <v>142</v>
      </c>
      <c r="G11" s="7"/>
      <c r="H11" s="8"/>
      <c r="I11" s="8"/>
      <c r="J11" s="8"/>
      <c r="K11" s="8"/>
      <c r="L11" s="8"/>
      <c r="M11" s="7"/>
      <c r="N11" s="21"/>
    </row>
    <row r="12" spans="1:14" ht="15.75" x14ac:dyDescent="0.25">
      <c r="A12" s="7"/>
      <c r="B12" s="7"/>
      <c r="C12" s="7"/>
      <c r="D12" s="7"/>
      <c r="E12" s="7"/>
      <c r="F12" s="7"/>
      <c r="G12" s="7" t="s">
        <v>143</v>
      </c>
      <c r="H12" s="8">
        <v>0</v>
      </c>
      <c r="I12" s="8"/>
      <c r="J12" s="8">
        <v>4558.75</v>
      </c>
      <c r="K12" s="8"/>
      <c r="L12" s="8">
        <f>ROUND((H12-J12),5)</f>
        <v>-4558.75</v>
      </c>
      <c r="M12" s="7"/>
      <c r="N12" s="21">
        <f>ROUND(IF(H12=0, IF(J12=0, 0, SIGN(-J12)), IF(J12=0, SIGN(H12), (H12-J12)/ABS(J12))),5)</f>
        <v>-1</v>
      </c>
    </row>
    <row r="13" spans="1:14" ht="16.5" thickBot="1" x14ac:dyDescent="0.3">
      <c r="A13" s="7"/>
      <c r="B13" s="7"/>
      <c r="C13" s="7"/>
      <c r="D13" s="7"/>
      <c r="E13" s="7"/>
      <c r="F13" s="7"/>
      <c r="G13" s="7" t="s">
        <v>144</v>
      </c>
      <c r="H13" s="10">
        <v>97911.38</v>
      </c>
      <c r="I13" s="8"/>
      <c r="J13" s="10">
        <v>144613.85</v>
      </c>
      <c r="K13" s="8"/>
      <c r="L13" s="10">
        <f>ROUND((H13-J13),5)</f>
        <v>-46702.47</v>
      </c>
      <c r="M13" s="7"/>
      <c r="N13" s="36">
        <f>ROUND(IF(H13=0, IF(J13=0, 0, SIGN(-J13)), IF(J13=0, SIGN(H13), (H13-J13)/ABS(J13))),5)</f>
        <v>-0.32295000000000001</v>
      </c>
    </row>
    <row r="14" spans="1:14" ht="15.75" x14ac:dyDescent="0.25">
      <c r="A14" s="7"/>
      <c r="B14" s="7"/>
      <c r="C14" s="7"/>
      <c r="D14" s="7"/>
      <c r="E14" s="7"/>
      <c r="F14" s="7" t="s">
        <v>145</v>
      </c>
      <c r="G14" s="7"/>
      <c r="H14" s="8">
        <f>ROUND(SUM(H11:H13),5)</f>
        <v>97911.38</v>
      </c>
      <c r="I14" s="8"/>
      <c r="J14" s="8">
        <f>ROUND(SUM(J11:J13),5)</f>
        <v>149172.6</v>
      </c>
      <c r="K14" s="8"/>
      <c r="L14" s="8">
        <f>ROUND((H14-J14),5)</f>
        <v>-51261.22</v>
      </c>
      <c r="M14" s="7"/>
      <c r="N14" s="21">
        <f>ROUND(IF(H14=0, IF(J14=0, 0, SIGN(-J14)), IF(J14=0, SIGN(H14), (H14-J14)/ABS(J14))),5)</f>
        <v>-0.34364</v>
      </c>
    </row>
    <row r="15" spans="1:14" ht="30" customHeight="1" x14ac:dyDescent="0.25">
      <c r="A15" s="7"/>
      <c r="B15" s="7"/>
      <c r="C15" s="7"/>
      <c r="D15" s="7"/>
      <c r="E15" s="7"/>
      <c r="F15" s="7" t="s">
        <v>146</v>
      </c>
      <c r="G15" s="7"/>
      <c r="H15" s="8">
        <v>27110.55</v>
      </c>
      <c r="I15" s="8"/>
      <c r="J15" s="8">
        <v>54705.66</v>
      </c>
      <c r="K15" s="8"/>
      <c r="L15" s="8">
        <f>ROUND((H15-J15),5)</f>
        <v>-27595.11</v>
      </c>
      <c r="M15" s="7"/>
      <c r="N15" s="21">
        <f>ROUND(IF(H15=0, IF(J15=0, 0, SIGN(-J15)), IF(J15=0, SIGN(H15), (H15-J15)/ABS(J15))),5)</f>
        <v>-0.50443000000000005</v>
      </c>
    </row>
    <row r="16" spans="1:14" ht="15.75" x14ac:dyDescent="0.25">
      <c r="A16" s="7"/>
      <c r="B16" s="7"/>
      <c r="C16" s="7"/>
      <c r="D16" s="7"/>
      <c r="E16" s="7"/>
      <c r="F16" s="7" t="s">
        <v>147</v>
      </c>
      <c r="G16" s="7"/>
      <c r="H16" s="8">
        <v>1361.23</v>
      </c>
      <c r="I16" s="8"/>
      <c r="J16" s="8">
        <v>1188.8800000000001</v>
      </c>
      <c r="K16" s="8"/>
      <c r="L16" s="8">
        <f>ROUND((H16-J16),5)</f>
        <v>172.35</v>
      </c>
      <c r="M16" s="7"/>
      <c r="N16" s="21">
        <f>ROUND(IF(H16=0, IF(J16=0, 0, SIGN(-J16)), IF(J16=0, SIGN(H16), (H16-J16)/ABS(J16))),5)</f>
        <v>0.14496999999999999</v>
      </c>
    </row>
    <row r="17" spans="1:14" ht="16.5" thickBot="1" x14ac:dyDescent="0.3">
      <c r="A17" s="7"/>
      <c r="B17" s="7"/>
      <c r="C17" s="7"/>
      <c r="D17" s="7"/>
      <c r="E17" s="7"/>
      <c r="F17" s="7" t="s">
        <v>148</v>
      </c>
      <c r="G17" s="7"/>
      <c r="H17" s="11">
        <v>16080.73</v>
      </c>
      <c r="I17" s="8"/>
      <c r="J17" s="11">
        <v>0</v>
      </c>
      <c r="K17" s="8"/>
      <c r="L17" s="11">
        <f>ROUND((H17-J17),5)</f>
        <v>16080.73</v>
      </c>
      <c r="M17" s="7"/>
      <c r="N17" s="37">
        <f>ROUND(IF(H17=0, IF(J17=0, 0, SIGN(-J17)), IF(J17=0, SIGN(H17), (H17-J17)/ABS(J17))),5)</f>
        <v>1</v>
      </c>
    </row>
    <row r="18" spans="1:14" ht="16.5" thickBot="1" x14ac:dyDescent="0.3">
      <c r="A18" s="7"/>
      <c r="B18" s="7"/>
      <c r="C18" s="7"/>
      <c r="D18" s="7"/>
      <c r="E18" s="7" t="s">
        <v>149</v>
      </c>
      <c r="F18" s="7"/>
      <c r="G18" s="7"/>
      <c r="H18" s="15">
        <f>ROUND(SUM(H8:H10)+SUM(H14:H17),5)</f>
        <v>187951.44</v>
      </c>
      <c r="I18" s="8"/>
      <c r="J18" s="15">
        <f>ROUND(SUM(J8:J10)+SUM(J14:J17),5)</f>
        <v>237420.85</v>
      </c>
      <c r="K18" s="8"/>
      <c r="L18" s="15">
        <f>ROUND((H18-J18),5)</f>
        <v>-49469.41</v>
      </c>
      <c r="M18" s="7"/>
      <c r="N18" s="38">
        <f>ROUND(IF(H18=0, IF(J18=0, 0, SIGN(-J18)), IF(J18=0, SIGN(H18), (H18-J18)/ABS(J18))),5)</f>
        <v>-0.20835999999999999</v>
      </c>
    </row>
    <row r="19" spans="1:14" ht="30" customHeight="1" x14ac:dyDescent="0.25">
      <c r="A19" s="7"/>
      <c r="B19" s="7"/>
      <c r="C19" s="7"/>
      <c r="D19" s="7" t="s">
        <v>57</v>
      </c>
      <c r="E19" s="7"/>
      <c r="F19" s="7"/>
      <c r="G19" s="7"/>
      <c r="H19" s="15">
        <f>ROUND(H7+H18,5)</f>
        <v>187951.44</v>
      </c>
      <c r="I19" s="8"/>
      <c r="J19" s="15">
        <f>ROUND(J7+J18,5)</f>
        <v>237420.85</v>
      </c>
      <c r="K19" s="8"/>
      <c r="L19" s="15">
        <f>ROUND((H19-J19),5)</f>
        <v>-49469.41</v>
      </c>
      <c r="M19" s="7"/>
      <c r="N19" s="38">
        <f>ROUND(IF(H19=0, IF(J19=0, 0, SIGN(-J19)), IF(J19=0, SIGN(H19), (H19-J19)/ABS(J19))),5)</f>
        <v>-0.20835999999999999</v>
      </c>
    </row>
    <row r="20" spans="1:14" ht="15.75" x14ac:dyDescent="0.25">
      <c r="A20" s="32"/>
      <c r="B20" s="32"/>
      <c r="C20" s="32"/>
      <c r="D20" s="32"/>
      <c r="E20" s="32"/>
      <c r="F20" s="32"/>
      <c r="G20" s="32"/>
      <c r="H20" s="33"/>
      <c r="I20" s="33"/>
      <c r="J20" s="33"/>
      <c r="K20" s="33"/>
      <c r="L20" s="33"/>
      <c r="M20" s="33"/>
      <c r="N20" s="33"/>
    </row>
  </sheetData>
  <mergeCells count="3">
    <mergeCell ref="A1:N1"/>
    <mergeCell ref="A2:N2"/>
    <mergeCell ref="A3:N3"/>
  </mergeCells>
  <pageMargins left="0.7" right="0.7" top="0.75" bottom="0.75" header="0.1" footer="0.3"/>
  <pageSetup paperSize="0" scale="72" orientation="portrait" horizontalDpi="0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76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7650" r:id="rId4" name="HEADER"/>
      </mc:Fallback>
    </mc:AlternateContent>
    <mc:AlternateContent xmlns:mc="http://schemas.openxmlformats.org/markup-compatibility/2006">
      <mc:Choice Requires="x14">
        <control shapeId="276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764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Balance Sheet</vt:lpstr>
      <vt:lpstr>Income Statement</vt:lpstr>
      <vt:lpstr>Budget</vt:lpstr>
      <vt:lpstr>Professional Fees</vt:lpstr>
      <vt:lpstr>Sheet2</vt:lpstr>
      <vt:lpstr>Sheet3</vt:lpstr>
      <vt:lpstr>'Balance Sheet'!Print_Titles</vt:lpstr>
      <vt:lpstr>Budget!Print_Titles</vt:lpstr>
      <vt:lpstr>'Income Statement'!Print_Titles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2014-06-12T13:19:55Z</cp:lastPrinted>
  <dcterms:created xsi:type="dcterms:W3CDTF">2014-01-21T17:56:46Z</dcterms:created>
  <dcterms:modified xsi:type="dcterms:W3CDTF">2014-06-12T13:21:05Z</dcterms:modified>
</cp:coreProperties>
</file>